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7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770" windowHeight="5145" tabRatio="597" firstSheet="17" activeTab="20"/>
  </bookViews>
  <sheets>
    <sheet name="Table-1" sheetId="1" r:id="rId1"/>
    <sheet name="Table-2" sheetId="2" r:id="rId2"/>
    <sheet name="Table 3" sheetId="3" r:id="rId3"/>
    <sheet name="Table 3 cont'd" sheetId="4" r:id="rId4"/>
    <sheet name="Table 4" sheetId="5" r:id="rId5"/>
    <sheet name="Table 4 cont'd" sheetId="6" r:id="rId6"/>
    <sheet name="Table 5" sheetId="7" r:id="rId7"/>
    <sheet name="Table 5 cont'd" sheetId="8" r:id="rId8"/>
    <sheet name="Table 6" sheetId="9" r:id="rId9"/>
    <sheet name="Table 7" sheetId="10" r:id="rId10"/>
    <sheet name="Table 8" sheetId="11" r:id="rId11"/>
    <sheet name="Table 9" sheetId="12" r:id="rId12"/>
    <sheet name="Table 9 cont'd" sheetId="13" r:id="rId13"/>
    <sheet name="Table 9 cont'd(sec 7-9)" sheetId="14" r:id="rId14"/>
    <sheet name="Table 10" sheetId="15" r:id="rId15"/>
    <sheet name="Table 11" sheetId="16" r:id="rId16"/>
    <sheet name="Table 11 cont'd" sheetId="17" r:id="rId17"/>
    <sheet name="Table 12" sheetId="18" r:id="rId18"/>
    <sheet name="Table 12 cont'd" sheetId="19" r:id="rId19"/>
    <sheet name="Table 13 " sheetId="20" r:id="rId20"/>
    <sheet name="Table 14" sheetId="21" r:id="rId21"/>
  </sheets>
  <externalReferences>
    <externalReference r:id="rId24"/>
  </externalReferences>
  <definedNames>
    <definedName name="DATABASE">'Table-1'!$B$12</definedName>
    <definedName name="_xlnm.Print_Area" localSheetId="19">'Table 13 '!$A:$IV</definedName>
    <definedName name="_xlnm.Print_Area" localSheetId="5">'Table 4 cont''d'!$A:$IV</definedName>
    <definedName name="_xlnm.Print_Area" localSheetId="10">'Table 8'!$A:$IV</definedName>
    <definedName name="_xlnm.Print_Titles" localSheetId="17">'Table 12'!$1:$7</definedName>
  </definedNames>
  <calcPr fullCalcOnLoad="1"/>
</workbook>
</file>

<file path=xl/sharedStrings.xml><?xml version="1.0" encoding="utf-8"?>
<sst xmlns="http://schemas.openxmlformats.org/spreadsheetml/2006/main" count="927" uniqueCount="388">
  <si>
    <t>1st Qr</t>
  </si>
  <si>
    <t>2nd Qr</t>
  </si>
  <si>
    <t>3rd Qr</t>
  </si>
  <si>
    <t>4th Qr</t>
  </si>
  <si>
    <t xml:space="preserve">   Exports of goods</t>
  </si>
  <si>
    <t xml:space="preserve">       Domestic exports</t>
  </si>
  <si>
    <t xml:space="preserve">   A.  Total Exports (f.o.b.)</t>
  </si>
  <si>
    <t xml:space="preserve">   Total Value of Trade (A+B)</t>
  </si>
  <si>
    <t xml:space="preserve">   Balance of Visible Trade (A-B)</t>
  </si>
  <si>
    <t xml:space="preserve"> </t>
  </si>
  <si>
    <t>Country of destination</t>
  </si>
  <si>
    <t>Belgium</t>
  </si>
  <si>
    <t>France</t>
  </si>
  <si>
    <t>Germany</t>
  </si>
  <si>
    <t>Italy</t>
  </si>
  <si>
    <t>Netherlands</t>
  </si>
  <si>
    <t>Portugal</t>
  </si>
  <si>
    <t>Reunion</t>
  </si>
  <si>
    <t>United Kingdom</t>
  </si>
  <si>
    <t>Spain</t>
  </si>
  <si>
    <t>Other</t>
  </si>
  <si>
    <t>Australia</t>
  </si>
  <si>
    <t>Canada</t>
  </si>
  <si>
    <t>India</t>
  </si>
  <si>
    <t>Kenya</t>
  </si>
  <si>
    <t>Malagasy, Republic of</t>
  </si>
  <si>
    <t>Seychelles</t>
  </si>
  <si>
    <t>Singapore</t>
  </si>
  <si>
    <t>Sweden</t>
  </si>
  <si>
    <t>Uganda</t>
  </si>
  <si>
    <t>U.S.A.</t>
  </si>
  <si>
    <t>Zimbabwe</t>
  </si>
  <si>
    <t>Japan</t>
  </si>
  <si>
    <t>Switzerland</t>
  </si>
  <si>
    <t>Taiwan</t>
  </si>
  <si>
    <t>Value (c.i.f.) : Million Rupees</t>
  </si>
  <si>
    <t>SITC section/description</t>
  </si>
  <si>
    <t xml:space="preserve"> 1st Qr</t>
  </si>
  <si>
    <t xml:space="preserve"> 6 - Manufactured goods classified chiefly by material</t>
  </si>
  <si>
    <t>Country of origin</t>
  </si>
  <si>
    <t xml:space="preserve"> 7 - Machinery &amp; transport equipment</t>
  </si>
  <si>
    <t xml:space="preserve"> 8 - Miscellaneous manufactured articles</t>
  </si>
  <si>
    <t xml:space="preserve"> 0 - Food and live animals</t>
  </si>
  <si>
    <t xml:space="preserve"> 2 - Crude materials, inedible, except fuels</t>
  </si>
  <si>
    <t>Austria</t>
  </si>
  <si>
    <t>Tanzania</t>
  </si>
  <si>
    <t>Meat and meat preparations</t>
  </si>
  <si>
    <t>Dairy products and bird's eggs</t>
  </si>
  <si>
    <t>Fish and fish preparations</t>
  </si>
  <si>
    <t>Wheat</t>
  </si>
  <si>
    <t>Rice</t>
  </si>
  <si>
    <t>Wheaten flour</t>
  </si>
  <si>
    <t>Cereal preparations</t>
  </si>
  <si>
    <t>Vegetables and fruits</t>
  </si>
  <si>
    <t xml:space="preserve"> 1 - Beverages and tobacco</t>
  </si>
  <si>
    <t>Beverages</t>
  </si>
  <si>
    <t>Tobacco &amp; tobacco manufactures</t>
  </si>
  <si>
    <t>Cork and wood</t>
  </si>
  <si>
    <t>Textile fibres</t>
  </si>
  <si>
    <t xml:space="preserve"> 3 - Mineral fuels, lubricants, &amp; related products</t>
  </si>
  <si>
    <t>Refined petroleum products</t>
  </si>
  <si>
    <t>Gas, natural and manufactured</t>
  </si>
  <si>
    <t xml:space="preserve"> 4 - Animal &amp; vegetable oils and fats</t>
  </si>
  <si>
    <t>Fixed vegetables oils &amp; fats</t>
  </si>
  <si>
    <t xml:space="preserve"> 5 - Chemicals &amp; related products</t>
  </si>
  <si>
    <t>Dyeing &amp; tanning materials</t>
  </si>
  <si>
    <t>Medicinal &amp; pharmaceutical products</t>
  </si>
  <si>
    <t>Fertilisers</t>
  </si>
  <si>
    <t>Plastics in primary forms</t>
  </si>
  <si>
    <t>Plastics in non-primary forms</t>
  </si>
  <si>
    <t>Paper, paperboard &amp; articles thereof</t>
  </si>
  <si>
    <t>Textile yarn</t>
  </si>
  <si>
    <t>Cotton fabrics</t>
  </si>
  <si>
    <t>Other textile fabrics</t>
  </si>
  <si>
    <t>Cement</t>
  </si>
  <si>
    <t>Pearls, precious &amp; semi-precious stones</t>
  </si>
  <si>
    <t>Iron and steel</t>
  </si>
  <si>
    <t>Manufactures of metal, n.e.s.</t>
  </si>
  <si>
    <t>Power generating machinery &amp; equipment</t>
  </si>
  <si>
    <t>Machinery specialised for particular industries</t>
  </si>
  <si>
    <t>General industrial machinery &amp; equipment, n.e.s., &amp; machine parts, n.e.s</t>
  </si>
  <si>
    <t xml:space="preserve">Office machines &amp; automatic data processing machines </t>
  </si>
  <si>
    <t>Telecommunications &amp; sound recording  &amp; reproducing apparatus &amp; equipment</t>
  </si>
  <si>
    <t>Electrical machinery, apparatus &amp; appliances, n.e.s., &amp; electrical parts of household type</t>
  </si>
  <si>
    <t>Road vehicles</t>
  </si>
  <si>
    <t>Aircraft , marine vessels and parts</t>
  </si>
  <si>
    <t xml:space="preserve">Articles of apparel and clothing </t>
  </si>
  <si>
    <t>Footwear</t>
  </si>
  <si>
    <t>Watches and clocks &amp; optical goods</t>
  </si>
  <si>
    <t xml:space="preserve"> 9 - Commodities &amp; transactions, n.e.s.</t>
  </si>
  <si>
    <t xml:space="preserve">          Austria</t>
  </si>
  <si>
    <t xml:space="preserve">          Belgium</t>
  </si>
  <si>
    <t xml:space="preserve">          Denmark</t>
  </si>
  <si>
    <t xml:space="preserve">          Finland</t>
  </si>
  <si>
    <t xml:space="preserve">          France</t>
  </si>
  <si>
    <t xml:space="preserve">          Germany</t>
  </si>
  <si>
    <t xml:space="preserve">          Greece</t>
  </si>
  <si>
    <t xml:space="preserve">          Ireland</t>
  </si>
  <si>
    <t xml:space="preserve">          Italy</t>
  </si>
  <si>
    <t xml:space="preserve">          Netherlands</t>
  </si>
  <si>
    <t xml:space="preserve">          Portugal</t>
  </si>
  <si>
    <t xml:space="preserve">          Reunion</t>
  </si>
  <si>
    <t xml:space="preserve">          Spain</t>
  </si>
  <si>
    <t xml:space="preserve">          Sweden</t>
  </si>
  <si>
    <t xml:space="preserve">          United Kingdom</t>
  </si>
  <si>
    <t xml:space="preserve">          Australia</t>
  </si>
  <si>
    <t xml:space="preserve">          Canada</t>
  </si>
  <si>
    <t xml:space="preserve">          India</t>
  </si>
  <si>
    <t xml:space="preserve">          Kenya</t>
  </si>
  <si>
    <t xml:space="preserve">          Malagasy, Republic of</t>
  </si>
  <si>
    <t xml:space="preserve">          Malaysia</t>
  </si>
  <si>
    <t xml:space="preserve">          New Zealand</t>
  </si>
  <si>
    <t xml:space="preserve">          Nigeria</t>
  </si>
  <si>
    <t xml:space="preserve">          Pakistan</t>
  </si>
  <si>
    <t xml:space="preserve">          Russian Federation</t>
  </si>
  <si>
    <t xml:space="preserve">          Singapore</t>
  </si>
  <si>
    <t xml:space="preserve">          South Africa, Republic of</t>
  </si>
  <si>
    <t xml:space="preserve">          Sri Lanka</t>
  </si>
  <si>
    <t xml:space="preserve">          Swaziland</t>
  </si>
  <si>
    <t xml:space="preserve">          Ukraine</t>
  </si>
  <si>
    <t xml:space="preserve">          U. S. A.</t>
  </si>
  <si>
    <t xml:space="preserve">          Zambia</t>
  </si>
  <si>
    <t xml:space="preserve">          Zimbabwe</t>
  </si>
  <si>
    <t xml:space="preserve">          Other</t>
  </si>
  <si>
    <t xml:space="preserve">    Rice :</t>
  </si>
  <si>
    <t>Quantity: (Thousand tonnes)</t>
  </si>
  <si>
    <t xml:space="preserve">    Wheaten flour :</t>
  </si>
  <si>
    <t xml:space="preserve">    Wheat :</t>
  </si>
  <si>
    <t xml:space="preserve">    Dairy products :</t>
  </si>
  <si>
    <t xml:space="preserve">    Fertilisers manufactured :</t>
  </si>
  <si>
    <t xml:space="preserve">    Cement :</t>
  </si>
  <si>
    <t xml:space="preserve">    Iron and steel :</t>
  </si>
  <si>
    <t>Total</t>
  </si>
  <si>
    <t>Prefabricated buildings; sanitary plumbing, heating &amp; lighting fixtures &amp; fittings, n.e.s</t>
  </si>
  <si>
    <t>Professional, scientific &amp; controlling instruments &amp; apparatus, n.e.s</t>
  </si>
  <si>
    <t>Printed matter</t>
  </si>
  <si>
    <t>Articles n.e.s., of plastic</t>
  </si>
  <si>
    <t>South Africa, Republic of</t>
  </si>
  <si>
    <t>Malawi</t>
  </si>
  <si>
    <t>United Arab Emirates</t>
  </si>
  <si>
    <t xml:space="preserve">    Fixed vegetable edible oils and fats :</t>
  </si>
  <si>
    <t>C o m m o d i t y</t>
  </si>
  <si>
    <t>ACP States</t>
  </si>
  <si>
    <t>Imports : value(c.i.f.)</t>
  </si>
  <si>
    <t xml:space="preserve"> Total</t>
  </si>
  <si>
    <t>COMESA States</t>
  </si>
  <si>
    <t>SADC States</t>
  </si>
  <si>
    <t>Angola</t>
  </si>
  <si>
    <t>Burundi</t>
  </si>
  <si>
    <t>Comoros Islands</t>
  </si>
  <si>
    <t>Ethiopia</t>
  </si>
  <si>
    <t>Lesotho</t>
  </si>
  <si>
    <t>Mozambique</t>
  </si>
  <si>
    <t>Namibia</t>
  </si>
  <si>
    <t>Rwanda</t>
  </si>
  <si>
    <t>Sudan</t>
  </si>
  <si>
    <t>Swaziland</t>
  </si>
  <si>
    <t>Zambia</t>
  </si>
  <si>
    <t>Botswana</t>
  </si>
  <si>
    <t>D.R Congo</t>
  </si>
  <si>
    <t>D. R. Congo</t>
  </si>
  <si>
    <t>Benin</t>
  </si>
  <si>
    <t>Burkina Faso</t>
  </si>
  <si>
    <t>Cameroon</t>
  </si>
  <si>
    <t>Chad</t>
  </si>
  <si>
    <t>Congo</t>
  </si>
  <si>
    <t>Cote D'Ivoire</t>
  </si>
  <si>
    <t>Djibouti</t>
  </si>
  <si>
    <t>Gabon</t>
  </si>
  <si>
    <t>Gambia</t>
  </si>
  <si>
    <t>Ghana</t>
  </si>
  <si>
    <t>Guinea</t>
  </si>
  <si>
    <t>Liberia</t>
  </si>
  <si>
    <t>Mali</t>
  </si>
  <si>
    <t>Nigeria</t>
  </si>
  <si>
    <t>Senegal</t>
  </si>
  <si>
    <t>Sierra Leone</t>
  </si>
  <si>
    <t>Togo</t>
  </si>
  <si>
    <t xml:space="preserve">  SITC section/description</t>
  </si>
  <si>
    <t xml:space="preserve"> SITC section/description</t>
  </si>
  <si>
    <t>Egypt</t>
  </si>
  <si>
    <t>- 18 -</t>
  </si>
  <si>
    <t>- 20 -</t>
  </si>
  <si>
    <t>- 19 -</t>
  </si>
  <si>
    <t xml:space="preserve">   Ship's Stores and Bunkers</t>
  </si>
  <si>
    <t>Value (f.o.b): Million Rupees</t>
  </si>
  <si>
    <t xml:space="preserve">               of which:</t>
  </si>
  <si>
    <t xml:space="preserve">                 ( EPZ products )</t>
  </si>
  <si>
    <t>S.I.T.C section/description</t>
  </si>
  <si>
    <t xml:space="preserve">    of which :</t>
  </si>
  <si>
    <t xml:space="preserve">        Cane Sugar</t>
  </si>
  <si>
    <t xml:space="preserve">                Quantity: (Thousand tonne)</t>
  </si>
  <si>
    <t xml:space="preserve">                Value (f.o.b): Million Rupees</t>
  </si>
  <si>
    <t xml:space="preserve">        Cane Molasses</t>
  </si>
  <si>
    <t xml:space="preserve">        Fish and fish preparations</t>
  </si>
  <si>
    <t xml:space="preserve">                Quantity: (Tonne)</t>
  </si>
  <si>
    <t xml:space="preserve"> 2 - Crude materials, inedible, except fuels </t>
  </si>
  <si>
    <t xml:space="preserve">       Cut flowers and foliage</t>
  </si>
  <si>
    <t xml:space="preserve"> 3 - Mineral fuels, lubricants and related materials</t>
  </si>
  <si>
    <t xml:space="preserve"> 4 - Animals and vegetable oils, fats &amp; waxes</t>
  </si>
  <si>
    <t xml:space="preserve"> 5 - Chemicals &amp; related products, n.e.s.</t>
  </si>
  <si>
    <t xml:space="preserve"> 6 - Manufactured goods classified chiefly  by material</t>
  </si>
  <si>
    <t xml:space="preserve">        Pearls, precious &amp; semi-precious stones</t>
  </si>
  <si>
    <t xml:space="preserve">        Corks &amp; wood manufactures</t>
  </si>
  <si>
    <t>Value (f.o.b.) : Million Rupees</t>
  </si>
  <si>
    <t xml:space="preserve"> 7 - Machinery and transport equipment</t>
  </si>
  <si>
    <t xml:space="preserve">       Articles of apparel &amp; clothing accessories</t>
  </si>
  <si>
    <t xml:space="preserve">       Optical goods, n.e.s.</t>
  </si>
  <si>
    <t xml:space="preserve">       Watches &amp; clocks</t>
  </si>
  <si>
    <t xml:space="preserve">       Toys, games &amp; sporting goods</t>
  </si>
  <si>
    <t xml:space="preserve">       Miscellaneous manufactured articles n.e.s.</t>
  </si>
  <si>
    <t xml:space="preserve">  9 - Commodities &amp; transactions not elsewhere</t>
  </si>
  <si>
    <t xml:space="preserve">       classified</t>
  </si>
  <si>
    <t xml:space="preserve">          Myanmar (ex Burma)</t>
  </si>
  <si>
    <t>Value (f.o.b) : Million Rupees</t>
  </si>
  <si>
    <t xml:space="preserve">1st Qr </t>
  </si>
  <si>
    <t>Value : Million Rupees</t>
  </si>
  <si>
    <t xml:space="preserve">2nd Qr </t>
  </si>
  <si>
    <t xml:space="preserve"> 2nd Qr</t>
  </si>
  <si>
    <t xml:space="preserve">       Jewellery, goldsmiths' &amp; silversmiths' wares</t>
  </si>
  <si>
    <t xml:space="preserve">3rd Qr </t>
  </si>
  <si>
    <t xml:space="preserve"> 3rd Qr</t>
  </si>
  <si>
    <t xml:space="preserve">       Travel goods, handbags &amp; similar containers</t>
  </si>
  <si>
    <t xml:space="preserve">       Re-exports</t>
  </si>
  <si>
    <t xml:space="preserve"> 4th Qr</t>
  </si>
  <si>
    <t xml:space="preserve"> 1st Qr </t>
  </si>
  <si>
    <r>
      <t xml:space="preserve">Imports </t>
    </r>
    <r>
      <rPr>
        <sz val="9"/>
        <rFont val="CG Times"/>
        <family val="1"/>
      </rPr>
      <t>: value(c.i.f.)</t>
    </r>
  </si>
  <si>
    <t xml:space="preserve"> Europe</t>
  </si>
  <si>
    <t>Asia</t>
  </si>
  <si>
    <t>Africa</t>
  </si>
  <si>
    <t>America</t>
  </si>
  <si>
    <t>Oceania</t>
  </si>
  <si>
    <t>Europe</t>
  </si>
  <si>
    <t>Asia (cont'd)</t>
  </si>
  <si>
    <t xml:space="preserve">          Israel</t>
  </si>
  <si>
    <t xml:space="preserve">          Norway</t>
  </si>
  <si>
    <t xml:space="preserve">          Switzerland</t>
  </si>
  <si>
    <t xml:space="preserve">          Turkey</t>
  </si>
  <si>
    <t xml:space="preserve">          Bahrain</t>
  </si>
  <si>
    <t xml:space="preserve">          China</t>
  </si>
  <si>
    <t xml:space="preserve">          Indonesia</t>
  </si>
  <si>
    <t xml:space="preserve">          Japan</t>
  </si>
  <si>
    <t xml:space="preserve">          Jordan</t>
  </si>
  <si>
    <t xml:space="preserve">          Korea, Republic of</t>
  </si>
  <si>
    <t xml:space="preserve">          Macau</t>
  </si>
  <si>
    <t xml:space="preserve">          Philippines</t>
  </si>
  <si>
    <t xml:space="preserve">          Saudi Arabia</t>
  </si>
  <si>
    <t xml:space="preserve">          Taiwan</t>
  </si>
  <si>
    <t xml:space="preserve">          Thailand</t>
  </si>
  <si>
    <t xml:space="preserve">          United Arab Emirates</t>
  </si>
  <si>
    <t xml:space="preserve">          Burkina Faso</t>
  </si>
  <si>
    <t xml:space="preserve">          Cameroon</t>
  </si>
  <si>
    <t xml:space="preserve">          Cote D' Ivoire</t>
  </si>
  <si>
    <t xml:space="preserve">          Mali</t>
  </si>
  <si>
    <t xml:space="preserve">          Morocco</t>
  </si>
  <si>
    <t xml:space="preserve">          Argentina</t>
  </si>
  <si>
    <t xml:space="preserve">          Brazil</t>
  </si>
  <si>
    <t xml:space="preserve">          Chile</t>
  </si>
  <si>
    <t xml:space="preserve">          Mexico</t>
  </si>
  <si>
    <t xml:space="preserve">          Panama</t>
  </si>
  <si>
    <t xml:space="preserve"> 2nd Qr </t>
  </si>
  <si>
    <t>Value : Thousand Rupees</t>
  </si>
  <si>
    <t xml:space="preserve">          Seychelles</t>
  </si>
  <si>
    <t xml:space="preserve">   B.  Total Imports  (c.i.f.)</t>
  </si>
  <si>
    <t xml:space="preserve"> 3rd Qr </t>
  </si>
  <si>
    <t>- 23 -</t>
  </si>
  <si>
    <t>- 24 -</t>
  </si>
  <si>
    <t xml:space="preserve">        Textile yarns, fabrics, and made up articles</t>
  </si>
  <si>
    <t xml:space="preserve">  9 - Commodities  not elsewhere classified</t>
  </si>
  <si>
    <t xml:space="preserve">4th Qr </t>
  </si>
  <si>
    <t>Eritrea</t>
  </si>
  <si>
    <t>Jewellery, goldsmiths' &amp; silversmiths' wares, n.e.s</t>
  </si>
  <si>
    <t xml:space="preserve"> 4th Qr </t>
  </si>
  <si>
    <t>Imports: value(c.i.f.)</t>
  </si>
  <si>
    <t xml:space="preserve">    Cotton fabrics :</t>
  </si>
  <si>
    <t xml:space="preserve">               Re-exports</t>
  </si>
  <si>
    <t xml:space="preserve">            Domestic Exports</t>
  </si>
  <si>
    <t>China</t>
  </si>
  <si>
    <r>
      <t>1</t>
    </r>
    <r>
      <rPr>
        <sz val="10"/>
        <rFont val="CG Times (W1)"/>
        <family val="0"/>
      </rPr>
      <t xml:space="preserve"> Excluding Ship's stores and Bunkers</t>
    </r>
  </si>
  <si>
    <r>
      <t xml:space="preserve">Hong Kong  (S.A.R) </t>
    </r>
    <r>
      <rPr>
        <vertAlign val="superscript"/>
        <sz val="10"/>
        <rFont val="CG Times (W1)"/>
        <family val="0"/>
      </rPr>
      <t>3</t>
    </r>
  </si>
  <si>
    <r>
      <t xml:space="preserve">2004 </t>
    </r>
    <r>
      <rPr>
        <b/>
        <vertAlign val="superscript"/>
        <sz val="10"/>
        <rFont val="CG Times (W1)"/>
        <family val="0"/>
      </rPr>
      <t>1</t>
    </r>
  </si>
  <si>
    <t>FREEPORT STATISTICS</t>
  </si>
  <si>
    <t>IMPORTS</t>
  </si>
  <si>
    <t>Volume (tonne)</t>
  </si>
  <si>
    <t>- 9 -</t>
  </si>
  <si>
    <t>All sections</t>
  </si>
  <si>
    <t>All countries</t>
  </si>
  <si>
    <r>
      <t xml:space="preserve">             </t>
    </r>
    <r>
      <rPr>
        <b/>
        <u val="single"/>
        <sz val="10"/>
        <rFont val="CG Times (W1)"/>
        <family val="0"/>
      </rPr>
      <t xml:space="preserve"> All sections</t>
    </r>
  </si>
  <si>
    <t>Antigua and Barbuda</t>
  </si>
  <si>
    <t>Bahamas</t>
  </si>
  <si>
    <t>Barbados</t>
  </si>
  <si>
    <t>Belize</t>
  </si>
  <si>
    <t>Cook Islands</t>
  </si>
  <si>
    <t>Cuba</t>
  </si>
  <si>
    <t>Fiji</t>
  </si>
  <si>
    <t>Malagasy, Rep. of</t>
  </si>
  <si>
    <t>Micronesia</t>
  </si>
  <si>
    <t>Niue</t>
  </si>
  <si>
    <t>Samoa</t>
  </si>
  <si>
    <t>Solomon Islands</t>
  </si>
  <si>
    <t>South Africa</t>
  </si>
  <si>
    <t>Trinidad &amp; Tobago</t>
  </si>
  <si>
    <t>Vanuatu</t>
  </si>
  <si>
    <t xml:space="preserve">Other </t>
  </si>
  <si>
    <t xml:space="preserve">             -</t>
  </si>
  <si>
    <t xml:space="preserve">       Articles of apparel &amp; clothing accessories    </t>
  </si>
  <si>
    <t>- 16 -</t>
  </si>
  <si>
    <t xml:space="preserve">          Egypt</t>
  </si>
  <si>
    <t xml:space="preserve">RE-EXPORTS </t>
  </si>
  <si>
    <r>
      <t xml:space="preserve">2004 </t>
    </r>
    <r>
      <rPr>
        <b/>
        <vertAlign val="superscript"/>
        <sz val="10"/>
        <rFont val="CG Times (W1)"/>
        <family val="0"/>
      </rPr>
      <t>2</t>
    </r>
  </si>
  <si>
    <r>
      <t xml:space="preserve">1st Qr </t>
    </r>
    <r>
      <rPr>
        <vertAlign val="superscript"/>
        <sz val="10"/>
        <rFont val="CG Times (W1)"/>
        <family val="0"/>
      </rPr>
      <t xml:space="preserve"> </t>
    </r>
  </si>
  <si>
    <r>
      <t xml:space="preserve">2004 </t>
    </r>
    <r>
      <rPr>
        <b/>
        <vertAlign val="superscript"/>
        <sz val="10"/>
        <rFont val="CG Times"/>
        <family val="1"/>
      </rPr>
      <t>1</t>
    </r>
  </si>
  <si>
    <r>
      <t xml:space="preserve">2004 </t>
    </r>
    <r>
      <rPr>
        <b/>
        <vertAlign val="superscript"/>
        <sz val="10"/>
        <rFont val="Times New Roman"/>
        <family val="1"/>
      </rPr>
      <t>1</t>
    </r>
  </si>
  <si>
    <r>
      <t xml:space="preserve">2005 </t>
    </r>
    <r>
      <rPr>
        <b/>
        <vertAlign val="superscript"/>
        <sz val="10"/>
        <rFont val="CG Times (W1)"/>
        <family val="0"/>
      </rPr>
      <t>2</t>
    </r>
  </si>
  <si>
    <t>- 17 -</t>
  </si>
  <si>
    <t>- 21 -</t>
  </si>
  <si>
    <t>- 22 -</t>
  </si>
  <si>
    <t xml:space="preserve">          -</t>
  </si>
  <si>
    <t xml:space="preserve">            -</t>
  </si>
  <si>
    <t>Table 12 - Trade with African, Caribbean and Pacific (ACP) States, 2004 - 2005</t>
  </si>
  <si>
    <t>Table 13 - Trade with COMESA States, 2004- 2005</t>
  </si>
  <si>
    <t>Table 14 - Trade with SADC States, 2004 - 2005</t>
  </si>
  <si>
    <t xml:space="preserve">          Hungary</t>
  </si>
  <si>
    <t>- 10 -</t>
  </si>
  <si>
    <t>-11 -</t>
  </si>
  <si>
    <t>- 12 -</t>
  </si>
  <si>
    <t>-13 -</t>
  </si>
  <si>
    <t>- 14 -</t>
  </si>
  <si>
    <t>-15 -</t>
  </si>
  <si>
    <t>- 25 -</t>
  </si>
  <si>
    <t>Source : Customs Department</t>
  </si>
  <si>
    <t>- 26 -</t>
  </si>
  <si>
    <t>- 27 -</t>
  </si>
  <si>
    <t>- 28 -</t>
  </si>
  <si>
    <t>- 29 -</t>
  </si>
  <si>
    <r>
      <t xml:space="preserve">2005 </t>
    </r>
    <r>
      <rPr>
        <b/>
        <vertAlign val="superscript"/>
        <sz val="10"/>
        <rFont val="Times New Roman"/>
        <family val="1"/>
      </rPr>
      <t>2</t>
    </r>
  </si>
  <si>
    <r>
      <t>2</t>
    </r>
    <r>
      <rPr>
        <sz val="10"/>
        <rFont val="Times New Roman"/>
        <family val="1"/>
      </rPr>
      <t xml:space="preserve"> Provisional</t>
    </r>
  </si>
  <si>
    <r>
      <t>1</t>
    </r>
    <r>
      <rPr>
        <sz val="10"/>
        <rFont val="Times New Roman"/>
        <family val="1"/>
      </rPr>
      <t xml:space="preserve"> Revised</t>
    </r>
  </si>
  <si>
    <r>
      <t xml:space="preserve">2005 </t>
    </r>
    <r>
      <rPr>
        <b/>
        <vertAlign val="superscript"/>
        <sz val="10"/>
        <rFont val="CG Times"/>
        <family val="1"/>
      </rPr>
      <t>2</t>
    </r>
  </si>
  <si>
    <r>
      <t xml:space="preserve"> </t>
    </r>
    <r>
      <rPr>
        <vertAlign val="superscript"/>
        <sz val="10"/>
        <rFont val="CG Times "/>
        <family val="0"/>
      </rPr>
      <t>2</t>
    </r>
    <r>
      <rPr>
        <sz val="10"/>
        <rFont val="CG Times "/>
        <family val="0"/>
      </rPr>
      <t xml:space="preserve"> Provisional       </t>
    </r>
  </si>
  <si>
    <r>
      <t xml:space="preserve"> </t>
    </r>
    <r>
      <rPr>
        <vertAlign val="superscript"/>
        <sz val="10"/>
        <rFont val="CG Times "/>
        <family val="0"/>
      </rPr>
      <t>1</t>
    </r>
    <r>
      <rPr>
        <sz val="10"/>
        <rFont val="CG Times "/>
        <family val="0"/>
      </rPr>
      <t xml:space="preserve"> Revised   </t>
    </r>
  </si>
  <si>
    <t xml:space="preserve">                 -</t>
  </si>
  <si>
    <t>-</t>
  </si>
  <si>
    <r>
      <t xml:space="preserve">2005 </t>
    </r>
    <r>
      <rPr>
        <b/>
        <vertAlign val="superscript"/>
        <sz val="10"/>
        <rFont val="CG Times (W1)"/>
        <family val="0"/>
      </rPr>
      <t>3</t>
    </r>
  </si>
  <si>
    <r>
      <t>1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Excluding Ship's stores and Bunkers </t>
    </r>
    <r>
      <rPr>
        <vertAlign val="superscript"/>
        <sz val="10"/>
        <rFont val="Times New Roman"/>
        <family val="1"/>
      </rPr>
      <t xml:space="preserve">            </t>
    </r>
    <r>
      <rPr>
        <vertAlign val="superscript"/>
        <sz val="9"/>
        <rFont val="Times New Roman"/>
        <family val="1"/>
      </rPr>
      <t>2</t>
    </r>
    <r>
      <rPr>
        <sz val="10"/>
        <rFont val="Times New Roman"/>
        <family val="1"/>
      </rPr>
      <t xml:space="preserve"> Revised                 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Provisional</t>
    </r>
  </si>
  <si>
    <r>
      <t>2</t>
    </r>
    <r>
      <rPr>
        <sz val="10"/>
        <rFont val="Times New Roman"/>
        <family val="1"/>
      </rPr>
      <t xml:space="preserve">  Revised</t>
    </r>
  </si>
  <si>
    <r>
      <t>3</t>
    </r>
    <r>
      <rPr>
        <sz val="10"/>
        <rFont val="Times New Roman"/>
        <family val="1"/>
      </rPr>
      <t xml:space="preserve">  Provisional</t>
    </r>
  </si>
  <si>
    <r>
      <t>1</t>
    </r>
    <r>
      <rPr>
        <sz val="10"/>
        <rFont val="CG Times"/>
        <family val="1"/>
      </rPr>
      <t xml:space="preserve"> Revised                     </t>
    </r>
    <r>
      <rPr>
        <vertAlign val="superscript"/>
        <sz val="10"/>
        <rFont val="CG Times"/>
        <family val="1"/>
      </rPr>
      <t>2</t>
    </r>
    <r>
      <rPr>
        <sz val="10"/>
        <rFont val="CG Times"/>
        <family val="1"/>
      </rPr>
      <t xml:space="preserve"> Provisional</t>
    </r>
  </si>
  <si>
    <r>
      <t>1</t>
    </r>
    <r>
      <rPr>
        <sz val="10"/>
        <rFont val="Times New Roman"/>
        <family val="1"/>
      </rPr>
      <t xml:space="preserve"> Provisional                   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Revised</t>
    </r>
  </si>
  <si>
    <r>
      <t xml:space="preserve">Hong Kong  (S.A.R) </t>
    </r>
    <r>
      <rPr>
        <vertAlign val="superscript"/>
        <sz val="10"/>
        <rFont val="CG Times (W1)"/>
        <family val="0"/>
      </rPr>
      <t>4</t>
    </r>
  </si>
  <si>
    <r>
      <t>1</t>
    </r>
    <r>
      <rPr>
        <sz val="10"/>
        <rFont val="CG Times (W1)"/>
        <family val="0"/>
      </rPr>
      <t xml:space="preserve">  Excluding Ship's  stores &amp; Bunkers      </t>
    </r>
    <r>
      <rPr>
        <vertAlign val="superscript"/>
        <sz val="10"/>
        <rFont val="CG Times (W1)"/>
        <family val="0"/>
      </rPr>
      <t>2</t>
    </r>
    <r>
      <rPr>
        <sz val="10"/>
        <rFont val="CG Times (W1)"/>
        <family val="0"/>
      </rPr>
      <t xml:space="preserve"> Revised      </t>
    </r>
    <r>
      <rPr>
        <vertAlign val="superscript"/>
        <sz val="9"/>
        <rFont val="CG Times (W1)"/>
        <family val="0"/>
      </rPr>
      <t>3</t>
    </r>
    <r>
      <rPr>
        <sz val="10"/>
        <rFont val="CG Times (W1)"/>
        <family val="0"/>
      </rPr>
      <t xml:space="preserve"> Provisional    </t>
    </r>
    <r>
      <rPr>
        <vertAlign val="superscript"/>
        <sz val="9"/>
        <rFont val="CG Times (W1)"/>
        <family val="0"/>
      </rPr>
      <t>4</t>
    </r>
    <r>
      <rPr>
        <sz val="10"/>
        <rFont val="CG Times (W1)"/>
        <family val="0"/>
      </rPr>
      <t xml:space="preserve"> Special Administrative Region of China</t>
    </r>
  </si>
  <si>
    <r>
      <t>1</t>
    </r>
    <r>
      <rPr>
        <sz val="10"/>
        <rFont val="CG Times (W1)"/>
        <family val="0"/>
      </rPr>
      <t xml:space="preserve"> Revised   </t>
    </r>
    <r>
      <rPr>
        <vertAlign val="superscript"/>
        <sz val="10"/>
        <rFont val="CG Times (W1)"/>
        <family val="0"/>
      </rPr>
      <t xml:space="preserve"> 2</t>
    </r>
    <r>
      <rPr>
        <sz val="10"/>
        <rFont val="CG Times (W1)"/>
        <family val="0"/>
      </rPr>
      <t xml:space="preserve"> Provisional    </t>
    </r>
    <r>
      <rPr>
        <vertAlign val="superscript"/>
        <sz val="9"/>
        <rFont val="CG Times (W1)"/>
        <family val="0"/>
      </rPr>
      <t>3</t>
    </r>
    <r>
      <rPr>
        <sz val="10"/>
        <rFont val="CG Times (W1)"/>
        <family val="0"/>
      </rPr>
      <t xml:space="preserve"> Special Administrative Region of China</t>
    </r>
  </si>
  <si>
    <r>
      <t>1</t>
    </r>
    <r>
      <rPr>
        <sz val="10"/>
        <rFont val="Times New Roman"/>
        <family val="1"/>
      </rPr>
      <t xml:space="preserve"> Revised                   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Provisional</t>
    </r>
  </si>
  <si>
    <r>
      <t>2</t>
    </r>
    <r>
      <rPr>
        <sz val="10"/>
        <rFont val="CG Times (W1)"/>
        <family val="0"/>
      </rPr>
      <t xml:space="preserve"> Provisional</t>
    </r>
  </si>
  <si>
    <r>
      <t xml:space="preserve">1 </t>
    </r>
    <r>
      <rPr>
        <sz val="10"/>
        <rFont val="CG Times (W1)"/>
        <family val="0"/>
      </rPr>
      <t>Revised</t>
    </r>
  </si>
  <si>
    <r>
      <t xml:space="preserve">2 </t>
    </r>
    <r>
      <rPr>
        <sz val="10"/>
        <rFont val="CG Times (W1)"/>
        <family val="0"/>
      </rPr>
      <t>Provisional</t>
    </r>
  </si>
  <si>
    <r>
      <t xml:space="preserve">          Hong Kong  (S.A.R) </t>
    </r>
    <r>
      <rPr>
        <vertAlign val="superscript"/>
        <sz val="10"/>
        <rFont val="CG Times (W1)"/>
        <family val="0"/>
      </rPr>
      <t>3</t>
    </r>
  </si>
  <si>
    <r>
      <t>1</t>
    </r>
    <r>
      <rPr>
        <sz val="10"/>
        <rFont val="CG Times (W1)"/>
        <family val="0"/>
      </rPr>
      <t xml:space="preserve"> Revised             </t>
    </r>
    <r>
      <rPr>
        <vertAlign val="superscript"/>
        <sz val="10"/>
        <rFont val="CG Times (W1)"/>
        <family val="0"/>
      </rPr>
      <t>2</t>
    </r>
    <r>
      <rPr>
        <sz val="10"/>
        <rFont val="CG Times (W1)"/>
        <family val="0"/>
      </rPr>
      <t xml:space="preserve"> Provisional            </t>
    </r>
    <r>
      <rPr>
        <vertAlign val="superscript"/>
        <sz val="10"/>
        <rFont val="CG Times (W1)"/>
        <family val="0"/>
      </rPr>
      <t>3</t>
    </r>
    <r>
      <rPr>
        <sz val="10"/>
        <rFont val="CG Times (W1)"/>
        <family val="0"/>
      </rPr>
      <t xml:space="preserve"> Special Administrative Region of China</t>
    </r>
  </si>
  <si>
    <r>
      <t>Exports</t>
    </r>
    <r>
      <rPr>
        <vertAlign val="superscript"/>
        <sz val="10"/>
        <rFont val="CG Times"/>
        <family val="1"/>
      </rPr>
      <t>3</t>
    </r>
    <r>
      <rPr>
        <sz val="10"/>
        <rFont val="CG Times"/>
        <family val="1"/>
      </rPr>
      <t xml:space="preserve"> : value(f.o.b)</t>
    </r>
  </si>
  <si>
    <t>Table 12 (Cont'd) - Trade with African, Caribbean and Pacific (ACP) States, 2004 - 2005</t>
  </si>
  <si>
    <r>
      <t xml:space="preserve">2005 </t>
    </r>
    <r>
      <rPr>
        <b/>
        <vertAlign val="superscript"/>
        <sz val="9"/>
        <rFont val="CG Times"/>
        <family val="1"/>
      </rPr>
      <t>2</t>
    </r>
  </si>
  <si>
    <r>
      <t xml:space="preserve">Exports </t>
    </r>
    <r>
      <rPr>
        <vertAlign val="superscript"/>
        <sz val="9"/>
        <rFont val="CG Times"/>
        <family val="1"/>
      </rPr>
      <t>3</t>
    </r>
    <r>
      <rPr>
        <sz val="9"/>
        <rFont val="CG Times"/>
        <family val="1"/>
      </rPr>
      <t xml:space="preserve"> : value(f.o.b)</t>
    </r>
  </si>
  <si>
    <r>
      <t xml:space="preserve">Exports </t>
    </r>
    <r>
      <rPr>
        <vertAlign val="superscript"/>
        <sz val="9"/>
        <rFont val="CG Times"/>
        <family val="1"/>
      </rPr>
      <t>3</t>
    </r>
    <r>
      <rPr>
        <sz val="9"/>
        <rFont val="CG Times"/>
        <family val="1"/>
      </rPr>
      <t>: value(f.o.b)</t>
    </r>
  </si>
  <si>
    <r>
      <t>1</t>
    </r>
    <r>
      <rPr>
        <sz val="10"/>
        <rFont val="CG Times (W1)"/>
        <family val="0"/>
      </rPr>
      <t xml:space="preserve"> Revised    </t>
    </r>
    <r>
      <rPr>
        <vertAlign val="superscript"/>
        <sz val="10"/>
        <rFont val="CG Times (W1)"/>
        <family val="0"/>
      </rPr>
      <t>2</t>
    </r>
    <r>
      <rPr>
        <sz val="10"/>
        <rFont val="CG Times (W1)"/>
        <family val="0"/>
      </rPr>
      <t xml:space="preserve"> Provisional     </t>
    </r>
    <r>
      <rPr>
        <vertAlign val="superscript"/>
        <sz val="10"/>
        <rFont val="CG Times (W1)"/>
        <family val="0"/>
      </rPr>
      <t>3</t>
    </r>
    <r>
      <rPr>
        <sz val="10"/>
        <rFont val="CG Times (W1)"/>
        <family val="0"/>
      </rPr>
      <t xml:space="preserve"> Special Administrative Region of China</t>
    </r>
  </si>
  <si>
    <t>Table 1 -  Summary of External Trade, 2004 - 2005</t>
  </si>
  <si>
    <r>
      <t>Table 2 - Imports and exports of the Freeport Zone, 2004-2005</t>
    </r>
    <r>
      <rPr>
        <b/>
        <vertAlign val="superscript"/>
        <sz val="14"/>
        <rFont val="CG Times"/>
        <family val="1"/>
      </rPr>
      <t xml:space="preserve"> </t>
    </r>
  </si>
  <si>
    <r>
      <t>Table 3 - Total  exports</t>
    </r>
    <r>
      <rPr>
        <b/>
        <vertAlign val="superscript"/>
        <sz val="10"/>
        <rFont val="CG Times (W1)"/>
        <family val="0"/>
      </rPr>
      <t>1</t>
    </r>
    <r>
      <rPr>
        <b/>
        <sz val="14"/>
        <rFont val="CG Times (W1)"/>
        <family val="0"/>
      </rPr>
      <t xml:space="preserve"> of main commodities by section, 2004 - 2005</t>
    </r>
  </si>
  <si>
    <r>
      <t>Table 3 (cont'd) - Total  exports</t>
    </r>
    <r>
      <rPr>
        <b/>
        <vertAlign val="superscript"/>
        <sz val="10"/>
        <rFont val="CG Times (W1)"/>
        <family val="0"/>
      </rPr>
      <t>1</t>
    </r>
    <r>
      <rPr>
        <b/>
        <sz val="14"/>
        <rFont val="CG Times (W1)"/>
        <family val="0"/>
      </rPr>
      <t xml:space="preserve"> of main commodities by section, 2004 - 2005</t>
    </r>
  </si>
  <si>
    <t>Table 4 - Domestic  exports of main commodities by section, 2004 - 2005</t>
  </si>
  <si>
    <t>Table 4 (cont'd) - Domestic  exports of main commodities by section, 2004 - 2005</t>
  </si>
  <si>
    <t>Table 5 - Re-exports of main commodities by section, 2004 - 2005</t>
  </si>
  <si>
    <t>Table 5 (cont'd) - Re-exports of main commodities by section, 2004 - 2005</t>
  </si>
  <si>
    <r>
      <t>Table 6 - Total exports</t>
    </r>
    <r>
      <rPr>
        <b/>
        <vertAlign val="superscript"/>
        <sz val="9"/>
        <rFont val="CG Times (W1)"/>
        <family val="0"/>
      </rPr>
      <t>1</t>
    </r>
    <r>
      <rPr>
        <b/>
        <sz val="14"/>
        <rFont val="CG Times (W1)"/>
        <family val="0"/>
      </rPr>
      <t xml:space="preserve"> by country of destination, 2004 - 2005</t>
    </r>
  </si>
  <si>
    <t>Table 9 - Total imports of main commodities by section, 2004 - 2005</t>
  </si>
  <si>
    <t>Table 8 - Re-exports by country of destination, 2004 - 2005</t>
  </si>
  <si>
    <t>Table 7 - Domestic exports by country of destination, 2004 - 2005</t>
  </si>
  <si>
    <t>Table 9 (cont'd) - Total imports of main commodities by section, 2004 - 2005</t>
  </si>
  <si>
    <t>Table 9 (cont'd) - Total imports of main commodities by section, 2004  - 2005</t>
  </si>
  <si>
    <t>Table 10 - Imports of selected commodities, 2004  - 2005</t>
  </si>
  <si>
    <t>Table 11 - Imports by country of origin, 2004 - 2005</t>
  </si>
  <si>
    <t>Table 11 (Cont'd) - Imports by country of origin, 2004 - 2005</t>
  </si>
  <si>
    <r>
      <t xml:space="preserve">2005 </t>
    </r>
    <r>
      <rPr>
        <vertAlign val="superscript"/>
        <sz val="10"/>
        <rFont val="CG Times (W1)"/>
        <family val="0"/>
      </rPr>
      <t>2</t>
    </r>
  </si>
  <si>
    <t xml:space="preserve">               -</t>
  </si>
  <si>
    <t xml:space="preserve">                -</t>
  </si>
  <si>
    <r>
      <t>1</t>
    </r>
    <r>
      <rPr>
        <sz val="10"/>
        <rFont val="Times New Roman"/>
        <family val="1"/>
      </rPr>
      <t xml:space="preserve"> Revised   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Provisional         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Excluding ships' stores &amp; bunkers</t>
    </r>
  </si>
  <si>
    <r>
      <t xml:space="preserve"> 1 </t>
    </r>
    <r>
      <rPr>
        <sz val="10"/>
        <rFont val="CG Times"/>
        <family val="1"/>
      </rPr>
      <t xml:space="preserve">Revised    </t>
    </r>
    <r>
      <rPr>
        <vertAlign val="superscript"/>
        <sz val="10"/>
        <rFont val="CG Times"/>
        <family val="1"/>
      </rPr>
      <t>2</t>
    </r>
    <r>
      <rPr>
        <sz val="10"/>
        <rFont val="CG Times"/>
        <family val="1"/>
      </rPr>
      <t xml:space="preserve"> Provisional</t>
    </r>
    <r>
      <rPr>
        <vertAlign val="superscript"/>
        <sz val="10"/>
        <rFont val="CG Times"/>
        <family val="1"/>
      </rPr>
      <t xml:space="preserve">    3</t>
    </r>
    <r>
      <rPr>
        <sz val="10"/>
        <rFont val="CG Times"/>
        <family val="1"/>
      </rPr>
      <t xml:space="preserve"> Excluding ships's stores and bunkers   </t>
    </r>
  </si>
  <si>
    <t>Value ( Rs Mn)</t>
  </si>
  <si>
    <r>
      <t xml:space="preserve">2005 </t>
    </r>
    <r>
      <rPr>
        <b/>
        <vertAlign val="superscript"/>
        <sz val="10"/>
        <rFont val="CG Times"/>
        <family val="0"/>
      </rPr>
      <t>2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</si>
</sst>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81" formatCode="#,##0\ \ \ "/>
    <numFmt numFmtId="184" formatCode="#,##0\ \ "/>
    <numFmt numFmtId="185" formatCode="#,##0\ "/>
    <numFmt numFmtId="186" formatCode="#,##0\ \ \ \ \ "/>
    <numFmt numFmtId="198" formatCode="#,##0\ \ \ \ "/>
    <numFmt numFmtId="199" formatCode="\ \ \ \ \ \ \ \ \ \ General"/>
    <numFmt numFmtId="201" formatCode="0.0"/>
    <numFmt numFmtId="203" formatCode="\-\ \ \ \ "/>
    <numFmt numFmtId="205" formatCode="\ \ \ \ \ \ \ \-\ \ \ \ "/>
    <numFmt numFmtId="211" formatCode="\-\ \ "/>
    <numFmt numFmtId="233" formatCode="\ \ \ \ \ \ \ \-\ \ "/>
    <numFmt numFmtId="235" formatCode="\ #,##0\ \ "/>
    <numFmt numFmtId="236" formatCode="\ #,##0\ "/>
    <numFmt numFmtId="239" formatCode="\ \ \ \ \ \ \ \ \-\ \ "/>
  </numFmts>
  <fonts count="51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2"/>
      <name val="CG Times (W1)"/>
      <family val="0"/>
    </font>
    <font>
      <sz val="10"/>
      <name val="CG Times (W1)"/>
      <family val="0"/>
    </font>
    <font>
      <b/>
      <sz val="14"/>
      <name val="CG Times (W1)"/>
      <family val="0"/>
    </font>
    <font>
      <b/>
      <sz val="10"/>
      <name val="CG Times (W1)"/>
      <family val="0"/>
    </font>
    <font>
      <b/>
      <sz val="10"/>
      <name val="CG Times"/>
      <family val="1"/>
    </font>
    <font>
      <sz val="10"/>
      <name val="MS Sans Serif"/>
      <family val="0"/>
    </font>
    <font>
      <b/>
      <u val="single"/>
      <sz val="10"/>
      <name val="CG Times (W1)"/>
      <family val="0"/>
    </font>
    <font>
      <i/>
      <sz val="10"/>
      <name val="CG Times (W1)"/>
      <family val="0"/>
    </font>
    <font>
      <b/>
      <sz val="14"/>
      <name val="CG Times"/>
      <family val="1"/>
    </font>
    <font>
      <sz val="10"/>
      <name val="CG Times"/>
      <family val="1"/>
    </font>
    <font>
      <u val="single"/>
      <sz val="10"/>
      <name val="CG Times (W1)"/>
      <family val="0"/>
    </font>
    <font>
      <b/>
      <i/>
      <sz val="10"/>
      <name val="CG Times (W1)"/>
      <family val="0"/>
    </font>
    <font>
      <i/>
      <sz val="10"/>
      <name val="CG Times"/>
      <family val="1"/>
    </font>
    <font>
      <b/>
      <sz val="9"/>
      <name val="CG Times (W1)"/>
      <family val="0"/>
    </font>
    <font>
      <sz val="9"/>
      <name val="CG Times"/>
      <family val="1"/>
    </font>
    <font>
      <sz val="10"/>
      <name val="CG Times "/>
      <family val="0"/>
    </font>
    <font>
      <vertAlign val="superscript"/>
      <sz val="10"/>
      <name val="CG Times (W1)"/>
      <family val="0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10"/>
      <name val="CG Times (WN)"/>
      <family val="0"/>
    </font>
    <font>
      <vertAlign val="superscript"/>
      <sz val="10"/>
      <name val="CG Times"/>
      <family val="1"/>
    </font>
    <font>
      <vertAlign val="superscript"/>
      <sz val="9"/>
      <name val="CG Times"/>
      <family val="1"/>
    </font>
    <font>
      <b/>
      <vertAlign val="superscript"/>
      <sz val="10"/>
      <name val="CG Times (W1)"/>
      <family val="0"/>
    </font>
    <font>
      <i/>
      <sz val="10"/>
      <name val="Times New Roman"/>
      <family val="1"/>
    </font>
    <font>
      <sz val="14"/>
      <name val="CG Times (W1)"/>
      <family val="0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14"/>
      <name val="Times New Roman"/>
      <family val="1"/>
    </font>
    <font>
      <sz val="9"/>
      <name val="CG Times (W1)"/>
      <family val="0"/>
    </font>
    <font>
      <vertAlign val="superscript"/>
      <sz val="9"/>
      <name val="CG Times (W1)"/>
      <family val="0"/>
    </font>
    <font>
      <b/>
      <sz val="9.5"/>
      <name val="CG Times"/>
      <family val="1"/>
    </font>
    <font>
      <sz val="9.5"/>
      <name val="CG Times"/>
      <family val="1"/>
    </font>
    <font>
      <sz val="9.5"/>
      <name val="Helv"/>
      <family val="0"/>
    </font>
    <font>
      <vertAlign val="superscript"/>
      <sz val="10"/>
      <name val="CG Times "/>
      <family val="0"/>
    </font>
    <font>
      <b/>
      <i/>
      <sz val="10"/>
      <name val="CG Times"/>
      <family val="1"/>
    </font>
    <font>
      <b/>
      <u val="single"/>
      <sz val="10"/>
      <name val="CG Times"/>
      <family val="1"/>
    </font>
    <font>
      <b/>
      <vertAlign val="superscript"/>
      <sz val="10"/>
      <name val="CG Times"/>
      <family val="1"/>
    </font>
    <font>
      <b/>
      <vertAlign val="superscript"/>
      <sz val="9"/>
      <name val="CG Times (W1)"/>
      <family val="0"/>
    </font>
    <font>
      <b/>
      <vertAlign val="superscript"/>
      <sz val="9"/>
      <name val="CG Times"/>
      <family val="1"/>
    </font>
    <font>
      <b/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14"/>
      <name val="CG Times"/>
      <family val="1"/>
    </font>
    <font>
      <b/>
      <vertAlign val="superscript"/>
      <sz val="14"/>
      <name val="CG Times"/>
      <family val="1"/>
    </font>
    <font>
      <sz val="10"/>
      <color indexed="8"/>
      <name val="CG Times (W1)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6" xfId="0" applyFont="1" applyBorder="1" applyAlignment="1">
      <alignment/>
    </xf>
    <xf numFmtId="184" fontId="7" fillId="0" borderId="2" xfId="0" applyNumberFormat="1" applyFont="1" applyBorder="1" applyAlignment="1">
      <alignment/>
    </xf>
    <xf numFmtId="0" fontId="5" fillId="0" borderId="7" xfId="0" applyFont="1" applyBorder="1" applyAlignment="1">
      <alignment horizontal="center" vertical="center"/>
    </xf>
    <xf numFmtId="184" fontId="7" fillId="0" borderId="8" xfId="0" applyNumberFormat="1" applyFont="1" applyBorder="1" applyAlignment="1">
      <alignment/>
    </xf>
    <xf numFmtId="0" fontId="5" fillId="0" borderId="9" xfId="0" applyFont="1" applyBorder="1" applyAlignment="1">
      <alignment/>
    </xf>
    <xf numFmtId="184" fontId="11" fillId="0" borderId="8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5" fillId="0" borderId="4" xfId="0" applyFont="1" applyBorder="1" applyAlignment="1">
      <alignment/>
    </xf>
    <xf numFmtId="0" fontId="13" fillId="0" borderId="0" xfId="0" applyFont="1" applyAlignment="1">
      <alignment/>
    </xf>
    <xf numFmtId="0" fontId="5" fillId="0" borderId="10" xfId="0" applyFont="1" applyBorder="1" applyAlignment="1">
      <alignment/>
    </xf>
    <xf numFmtId="0" fontId="7" fillId="0" borderId="2" xfId="0" applyFont="1" applyBorder="1" applyAlignment="1">
      <alignment/>
    </xf>
    <xf numFmtId="0" fontId="0" fillId="0" borderId="0" xfId="0" applyFont="1" applyAlignment="1">
      <alignment/>
    </xf>
    <xf numFmtId="0" fontId="7" fillId="0" borderId="1" xfId="0" applyFont="1" applyBorder="1" applyAlignment="1">
      <alignment/>
    </xf>
    <xf numFmtId="0" fontId="6" fillId="0" borderId="0" xfId="0" applyFont="1" applyAlignment="1">
      <alignment/>
    </xf>
    <xf numFmtId="185" fontId="7" fillId="0" borderId="8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5" fillId="0" borderId="8" xfId="0" applyFont="1" applyBorder="1" applyAlignment="1">
      <alignment/>
    </xf>
    <xf numFmtId="0" fontId="7" fillId="0" borderId="8" xfId="0" applyFont="1" applyBorder="1" applyAlignment="1">
      <alignment vertical="center"/>
    </xf>
    <xf numFmtId="0" fontId="5" fillId="0" borderId="8" xfId="0" applyFont="1" applyBorder="1" applyAlignment="1">
      <alignment/>
    </xf>
    <xf numFmtId="0" fontId="5" fillId="0" borderId="8" xfId="0" applyFont="1" applyBorder="1" applyAlignment="1">
      <alignment horizontal="left"/>
    </xf>
    <xf numFmtId="0" fontId="5" fillId="0" borderId="0" xfId="0" applyFont="1" applyBorder="1" applyAlignment="1">
      <alignment/>
    </xf>
    <xf numFmtId="184" fontId="5" fillId="0" borderId="8" xfId="0" applyNumberFormat="1" applyFont="1" applyBorder="1" applyAlignment="1">
      <alignment horizontal="right"/>
    </xf>
    <xf numFmtId="185" fontId="7" fillId="0" borderId="0" xfId="0" applyNumberFormat="1" applyFont="1" applyBorder="1" applyAlignment="1">
      <alignment/>
    </xf>
    <xf numFmtId="185" fontId="7" fillId="0" borderId="8" xfId="0" applyNumberFormat="1" applyFont="1" applyBorder="1" applyAlignment="1">
      <alignment/>
    </xf>
    <xf numFmtId="185" fontId="11" fillId="0" borderId="8" xfId="0" applyNumberFormat="1" applyFont="1" applyBorder="1" applyAlignment="1">
      <alignment/>
    </xf>
    <xf numFmtId="185" fontId="7" fillId="0" borderId="2" xfId="0" applyNumberFormat="1" applyFont="1" applyBorder="1" applyAlignment="1">
      <alignment/>
    </xf>
    <xf numFmtId="185" fontId="7" fillId="0" borderId="0" xfId="0" applyNumberFormat="1" applyFont="1" applyBorder="1" applyAlignment="1">
      <alignment/>
    </xf>
    <xf numFmtId="185" fontId="11" fillId="0" borderId="0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5" fillId="0" borderId="3" xfId="0" applyFont="1" applyBorder="1" applyAlignment="1">
      <alignment/>
    </xf>
    <xf numFmtId="185" fontId="11" fillId="0" borderId="9" xfId="0" applyNumberFormat="1" applyFont="1" applyBorder="1" applyAlignment="1">
      <alignment/>
    </xf>
    <xf numFmtId="0" fontId="5" fillId="0" borderId="8" xfId="0" applyFont="1" applyBorder="1" applyAlignment="1">
      <alignment vertical="center"/>
    </xf>
    <xf numFmtId="0" fontId="14" fillId="0" borderId="3" xfId="0" applyFont="1" applyBorder="1" applyAlignment="1">
      <alignment/>
    </xf>
    <xf numFmtId="0" fontId="14" fillId="0" borderId="5" xfId="0" applyFont="1" applyBorder="1" applyAlignment="1">
      <alignment/>
    </xf>
    <xf numFmtId="0" fontId="5" fillId="0" borderId="8" xfId="0" applyFont="1" applyBorder="1" applyAlignment="1">
      <alignment wrapText="1"/>
    </xf>
    <xf numFmtId="0" fontId="5" fillId="0" borderId="8" xfId="0" applyFont="1" applyBorder="1" applyAlignment="1" quotePrefix="1">
      <alignment horizontal="left"/>
    </xf>
    <xf numFmtId="0" fontId="19" fillId="0" borderId="0" xfId="0" applyFont="1" applyAlignment="1">
      <alignment/>
    </xf>
    <xf numFmtId="0" fontId="5" fillId="0" borderId="4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84" fontId="11" fillId="0" borderId="8" xfId="0" applyNumberFormat="1" applyFont="1" applyBorder="1" applyAlignment="1">
      <alignment/>
    </xf>
    <xf numFmtId="0" fontId="5" fillId="0" borderId="1" xfId="0" applyFont="1" applyBorder="1" applyAlignment="1" quotePrefix="1">
      <alignment/>
    </xf>
    <xf numFmtId="0" fontId="5" fillId="0" borderId="1" xfId="0" applyFont="1" applyBorder="1" applyAlignment="1" quotePrefix="1">
      <alignment/>
    </xf>
    <xf numFmtId="0" fontId="7" fillId="0" borderId="11" xfId="0" applyFont="1" applyBorder="1" applyAlignment="1">
      <alignment horizontal="centerContinuous" vertical="center"/>
    </xf>
    <xf numFmtId="185" fontId="10" fillId="0" borderId="8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17" fillId="0" borderId="1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15" fillId="0" borderId="0" xfId="0" applyFont="1" applyAlignment="1">
      <alignment/>
    </xf>
    <xf numFmtId="0" fontId="3" fillId="0" borderId="0" xfId="0" applyFont="1" applyAlignment="1">
      <alignment/>
    </xf>
    <xf numFmtId="184" fontId="15" fillId="0" borderId="8" xfId="0" applyNumberFormat="1" applyFont="1" applyBorder="1" applyAlignment="1">
      <alignment/>
    </xf>
    <xf numFmtId="201" fontId="5" fillId="0" borderId="1" xfId="0" applyNumberFormat="1" applyFont="1" applyBorder="1" applyAlignment="1" quotePrefix="1">
      <alignment/>
    </xf>
    <xf numFmtId="2" fontId="5" fillId="0" borderId="1" xfId="0" applyNumberFormat="1" applyFont="1" applyBorder="1" applyAlignment="1">
      <alignment/>
    </xf>
    <xf numFmtId="184" fontId="5" fillId="0" borderId="8" xfId="0" applyNumberFormat="1" applyFont="1" applyBorder="1" applyAlignment="1">
      <alignment/>
    </xf>
    <xf numFmtId="185" fontId="10" fillId="0" borderId="2" xfId="0" applyNumberFormat="1" applyFont="1" applyBorder="1" applyAlignment="1">
      <alignment/>
    </xf>
    <xf numFmtId="185" fontId="11" fillId="0" borderId="2" xfId="0" applyNumberFormat="1" applyFont="1" applyBorder="1" applyAlignment="1">
      <alignment/>
    </xf>
    <xf numFmtId="201" fontId="5" fillId="0" borderId="1" xfId="0" applyNumberFormat="1" applyFont="1" applyBorder="1" applyAlignment="1">
      <alignment/>
    </xf>
    <xf numFmtId="184" fontId="10" fillId="0" borderId="12" xfId="0" applyNumberFormat="1" applyFont="1" applyBorder="1" applyAlignment="1">
      <alignment/>
    </xf>
    <xf numFmtId="199" fontId="5" fillId="0" borderId="2" xfId="0" applyNumberFormat="1" applyFont="1" applyBorder="1" applyAlignment="1">
      <alignment/>
    </xf>
    <xf numFmtId="185" fontId="5" fillId="0" borderId="5" xfId="0" applyNumberFormat="1" applyFont="1" applyBorder="1" applyAlignment="1">
      <alignment/>
    </xf>
    <xf numFmtId="185" fontId="16" fillId="0" borderId="8" xfId="0" applyNumberFormat="1" applyFont="1" applyBorder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5" fillId="0" borderId="13" xfId="0" applyFont="1" applyBorder="1" applyAlignment="1">
      <alignment horizontal="center" vertical="center"/>
    </xf>
    <xf numFmtId="0" fontId="0" fillId="0" borderId="6" xfId="0" applyBorder="1" applyAlignment="1">
      <alignment/>
    </xf>
    <xf numFmtId="0" fontId="5" fillId="0" borderId="0" xfId="0" applyFont="1" applyAlignment="1">
      <alignment horizontal="right"/>
    </xf>
    <xf numFmtId="184" fontId="7" fillId="0" borderId="8" xfId="0" applyNumberFormat="1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184" fontId="7" fillId="0" borderId="0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11" fillId="0" borderId="2" xfId="0" applyFont="1" applyBorder="1" applyAlignment="1">
      <alignment/>
    </xf>
    <xf numFmtId="0" fontId="2" fillId="0" borderId="0" xfId="0" applyFont="1" applyAlignment="1">
      <alignment/>
    </xf>
    <xf numFmtId="0" fontId="7" fillId="0" borderId="2" xfId="0" applyFont="1" applyBorder="1" applyAlignment="1">
      <alignment vertical="center" wrapText="1"/>
    </xf>
    <xf numFmtId="0" fontId="7" fillId="0" borderId="4" xfId="0" applyFont="1" applyBorder="1" applyAlignment="1">
      <alignment/>
    </xf>
    <xf numFmtId="0" fontId="26" fillId="0" borderId="0" xfId="0" applyFont="1" applyAlignment="1">
      <alignment/>
    </xf>
    <xf numFmtId="0" fontId="5" fillId="0" borderId="2" xfId="0" applyFont="1" applyBorder="1" applyAlignment="1">
      <alignment wrapText="1"/>
    </xf>
    <xf numFmtId="0" fontId="7" fillId="0" borderId="2" xfId="0" applyFont="1" applyBorder="1" applyAlignment="1">
      <alignment horizontal="left" vertical="center" wrapText="1"/>
    </xf>
    <xf numFmtId="184" fontId="7" fillId="0" borderId="8" xfId="0" applyNumberFormat="1" applyFont="1" applyBorder="1" applyAlignment="1" quotePrefix="1">
      <alignment vertical="center"/>
    </xf>
    <xf numFmtId="185" fontId="11" fillId="0" borderId="8" xfId="0" applyNumberFormat="1" applyFont="1" applyBorder="1" applyAlignment="1">
      <alignment vertical="center"/>
    </xf>
    <xf numFmtId="185" fontId="7" fillId="0" borderId="2" xfId="0" applyNumberFormat="1" applyFont="1" applyBorder="1" applyAlignment="1">
      <alignment vertical="center"/>
    </xf>
    <xf numFmtId="185" fontId="7" fillId="0" borderId="12" xfId="0" applyNumberFormat="1" applyFont="1" applyBorder="1" applyAlignment="1">
      <alignment vertical="center"/>
    </xf>
    <xf numFmtId="185" fontId="11" fillId="0" borderId="2" xfId="0" applyNumberFormat="1" applyFont="1" applyBorder="1" applyAlignment="1">
      <alignment vertical="center"/>
    </xf>
    <xf numFmtId="185" fontId="5" fillId="0" borderId="0" xfId="0" applyNumberFormat="1" applyFont="1" applyAlignment="1">
      <alignment/>
    </xf>
    <xf numFmtId="184" fontId="5" fillId="0" borderId="2" xfId="0" applyNumberFormat="1" applyFont="1" applyBorder="1" applyAlignment="1">
      <alignment/>
    </xf>
    <xf numFmtId="184" fontId="5" fillId="0" borderId="4" xfId="0" applyNumberFormat="1" applyFont="1" applyBorder="1" applyAlignment="1">
      <alignment/>
    </xf>
    <xf numFmtId="3" fontId="13" fillId="0" borderId="0" xfId="0" applyNumberFormat="1" applyFont="1" applyAlignment="1">
      <alignment/>
    </xf>
    <xf numFmtId="3" fontId="16" fillId="0" borderId="2" xfId="0" applyNumberFormat="1" applyFont="1" applyBorder="1" applyAlignment="1" quotePrefix="1">
      <alignment/>
    </xf>
    <xf numFmtId="3" fontId="13" fillId="0" borderId="0" xfId="0" applyNumberFormat="1" applyFont="1" applyAlignment="1">
      <alignment/>
    </xf>
    <xf numFmtId="3" fontId="13" fillId="0" borderId="2" xfId="0" applyNumberFormat="1" applyFont="1" applyBorder="1" applyAlignment="1">
      <alignment/>
    </xf>
    <xf numFmtId="3" fontId="8" fillId="0" borderId="2" xfId="0" applyNumberFormat="1" applyFont="1" applyBorder="1" applyAlignment="1">
      <alignment horizontal="center"/>
    </xf>
    <xf numFmtId="3" fontId="13" fillId="0" borderId="4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8" fillId="0" borderId="13" xfId="0" applyNumberFormat="1" applyFont="1" applyBorder="1" applyAlignment="1">
      <alignment horizontal="center" vertical="center" wrapText="1"/>
    </xf>
    <xf numFmtId="3" fontId="13" fillId="0" borderId="2" xfId="0" applyNumberFormat="1" applyFont="1" applyBorder="1" applyAlignment="1">
      <alignment horizontal="left"/>
    </xf>
    <xf numFmtId="184" fontId="5" fillId="0" borderId="8" xfId="0" applyNumberFormat="1" applyFont="1" applyBorder="1" applyAlignment="1" quotePrefix="1">
      <alignment/>
    </xf>
    <xf numFmtId="0" fontId="0" fillId="0" borderId="0" xfId="0" applyAlignment="1">
      <alignment horizontal="center" vertical="center" textRotation="180"/>
    </xf>
    <xf numFmtId="3" fontId="16" fillId="0" borderId="4" xfId="0" applyNumberFormat="1" applyFont="1" applyBorder="1" applyAlignment="1" quotePrefix="1">
      <alignment/>
    </xf>
    <xf numFmtId="3" fontId="16" fillId="0" borderId="4" xfId="0" applyNumberFormat="1" applyFont="1" applyBorder="1" applyAlignment="1">
      <alignment/>
    </xf>
    <xf numFmtId="3" fontId="16" fillId="0" borderId="2" xfId="0" applyNumberFormat="1" applyFont="1" applyBorder="1" applyAlignment="1">
      <alignment/>
    </xf>
    <xf numFmtId="3" fontId="22" fillId="0" borderId="2" xfId="0" applyNumberFormat="1" applyFont="1" applyBorder="1" applyAlignment="1">
      <alignment/>
    </xf>
    <xf numFmtId="3" fontId="2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3" fontId="8" fillId="0" borderId="12" xfId="0" applyNumberFormat="1" applyFont="1" applyBorder="1" applyAlignment="1">
      <alignment/>
    </xf>
    <xf numFmtId="233" fontId="16" fillId="0" borderId="2" xfId="0" applyNumberFormat="1" applyFont="1" applyBorder="1" applyAlignment="1">
      <alignment/>
    </xf>
    <xf numFmtId="3" fontId="27" fillId="0" borderId="0" xfId="0" applyNumberFormat="1" applyFont="1" applyAlignment="1">
      <alignment/>
    </xf>
    <xf numFmtId="185" fontId="16" fillId="0" borderId="2" xfId="0" applyNumberFormat="1" applyFont="1" applyBorder="1" applyAlignment="1">
      <alignment/>
    </xf>
    <xf numFmtId="3" fontId="30" fillId="0" borderId="2" xfId="0" applyNumberFormat="1" applyFont="1" applyBorder="1" applyAlignment="1">
      <alignment/>
    </xf>
    <xf numFmtId="3" fontId="30" fillId="0" borderId="4" xfId="0" applyNumberFormat="1" applyFont="1" applyBorder="1" applyAlignment="1">
      <alignment/>
    </xf>
    <xf numFmtId="205" fontId="5" fillId="0" borderId="8" xfId="0" applyNumberFormat="1" applyFont="1" applyBorder="1" applyAlignment="1" quotePrefix="1">
      <alignment/>
    </xf>
    <xf numFmtId="184" fontId="7" fillId="0" borderId="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184" fontId="7" fillId="0" borderId="12" xfId="0" applyNumberFormat="1" applyFont="1" applyBorder="1" applyAlignment="1">
      <alignment vertical="center"/>
    </xf>
    <xf numFmtId="0" fontId="31" fillId="0" borderId="0" xfId="0" applyFont="1" applyAlignment="1">
      <alignment/>
    </xf>
    <xf numFmtId="184" fontId="0" fillId="0" borderId="0" xfId="0" applyNumberFormat="1" applyFont="1" applyAlignment="1">
      <alignment/>
    </xf>
    <xf numFmtId="0" fontId="8" fillId="0" borderId="2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185" fontId="8" fillId="0" borderId="2" xfId="0" applyNumberFormat="1" applyFont="1" applyBorder="1" applyAlignment="1">
      <alignment/>
    </xf>
    <xf numFmtId="0" fontId="21" fillId="0" borderId="0" xfId="0" applyFont="1" applyAlignment="1">
      <alignment horizontal="left"/>
    </xf>
    <xf numFmtId="0" fontId="5" fillId="0" borderId="6" xfId="0" applyFont="1" applyBorder="1" applyAlignment="1">
      <alignment/>
    </xf>
    <xf numFmtId="185" fontId="11" fillId="0" borderId="4" xfId="0" applyNumberFormat="1" applyFont="1" applyBorder="1" applyAlignment="1">
      <alignment/>
    </xf>
    <xf numFmtId="181" fontId="7" fillId="0" borderId="8" xfId="0" applyNumberFormat="1" applyFont="1" applyBorder="1" applyAlignment="1">
      <alignment/>
    </xf>
    <xf numFmtId="0" fontId="5" fillId="0" borderId="5" xfId="0" applyFont="1" applyBorder="1" applyAlignment="1">
      <alignment horizontal="center" vertical="center"/>
    </xf>
    <xf numFmtId="3" fontId="30" fillId="0" borderId="0" xfId="0" applyNumberFormat="1" applyFont="1" applyBorder="1" applyAlignment="1">
      <alignment/>
    </xf>
    <xf numFmtId="3" fontId="16" fillId="0" borderId="0" xfId="0" applyNumberFormat="1" applyFont="1" applyBorder="1" applyAlignment="1" quotePrefix="1">
      <alignment/>
    </xf>
    <xf numFmtId="0" fontId="33" fillId="0" borderId="0" xfId="0" applyFont="1" applyAlignment="1">
      <alignment horizontal="left"/>
    </xf>
    <xf numFmtId="0" fontId="34" fillId="0" borderId="0" xfId="0" applyFont="1" applyAlignment="1" quotePrefix="1">
      <alignment horizontal="left"/>
    </xf>
    <xf numFmtId="184" fontId="11" fillId="0" borderId="2" xfId="0" applyNumberFormat="1" applyFont="1" applyBorder="1" applyAlignment="1">
      <alignment vertical="center"/>
    </xf>
    <xf numFmtId="184" fontId="5" fillId="0" borderId="2" xfId="0" applyNumberFormat="1" applyFont="1" applyBorder="1" applyAlignment="1">
      <alignment vertical="center"/>
    </xf>
    <xf numFmtId="184" fontId="11" fillId="0" borderId="2" xfId="0" applyNumberFormat="1" applyFont="1" applyBorder="1" applyAlignment="1" quotePrefix="1">
      <alignment vertical="center"/>
    </xf>
    <xf numFmtId="184" fontId="8" fillId="0" borderId="2" xfId="0" applyNumberFormat="1" applyFont="1" applyBorder="1" applyAlignment="1">
      <alignment/>
    </xf>
    <xf numFmtId="184" fontId="7" fillId="0" borderId="4" xfId="0" applyNumberFormat="1" applyFont="1" applyBorder="1" applyAlignment="1">
      <alignment vertical="center"/>
    </xf>
    <xf numFmtId="184" fontId="11" fillId="0" borderId="2" xfId="0" applyNumberFormat="1" applyFont="1" applyBorder="1" applyAlignment="1">
      <alignment/>
    </xf>
    <xf numFmtId="184" fontId="30" fillId="0" borderId="2" xfId="0" applyNumberFormat="1" applyFont="1" applyBorder="1" applyAlignment="1" quotePrefix="1">
      <alignment/>
    </xf>
    <xf numFmtId="185" fontId="11" fillId="0" borderId="2" xfId="0" applyNumberFormat="1" applyFont="1" applyBorder="1" applyAlignment="1" quotePrefix="1">
      <alignment/>
    </xf>
    <xf numFmtId="0" fontId="15" fillId="0" borderId="4" xfId="0" applyFont="1" applyBorder="1" applyAlignment="1">
      <alignment/>
    </xf>
    <xf numFmtId="184" fontId="5" fillId="0" borderId="2" xfId="0" applyNumberFormat="1" applyFont="1" applyBorder="1" applyAlignment="1" quotePrefix="1">
      <alignment/>
    </xf>
    <xf numFmtId="0" fontId="5" fillId="0" borderId="12" xfId="0" applyFont="1" applyBorder="1" applyAlignment="1">
      <alignment horizontal="center"/>
    </xf>
    <xf numFmtId="184" fontId="16" fillId="0" borderId="8" xfId="0" applyNumberFormat="1" applyFont="1" applyBorder="1" applyAlignment="1">
      <alignment/>
    </xf>
    <xf numFmtId="185" fontId="10" fillId="0" borderId="8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239" fontId="11" fillId="0" borderId="8" xfId="0" applyNumberFormat="1" applyFont="1" applyBorder="1" applyAlignment="1">
      <alignment/>
    </xf>
    <xf numFmtId="0" fontId="7" fillId="0" borderId="0" xfId="0" applyFont="1" applyBorder="1" applyAlignment="1">
      <alignment/>
    </xf>
    <xf numFmtId="185" fontId="5" fillId="0" borderId="0" xfId="0" applyNumberFormat="1" applyFont="1" applyBorder="1" applyAlignment="1">
      <alignment/>
    </xf>
    <xf numFmtId="185" fontId="10" fillId="0" borderId="12" xfId="0" applyNumberFormat="1" applyFont="1" applyBorder="1" applyAlignment="1">
      <alignment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/>
    </xf>
    <xf numFmtId="3" fontId="18" fillId="0" borderId="0" xfId="0" applyNumberFormat="1" applyFont="1" applyAlignment="1">
      <alignment horizontal="right"/>
    </xf>
    <xf numFmtId="3" fontId="18" fillId="0" borderId="0" xfId="0" applyNumberFormat="1" applyFont="1" applyBorder="1" applyAlignment="1">
      <alignment/>
    </xf>
    <xf numFmtId="3" fontId="22" fillId="0" borderId="12" xfId="0" applyNumberFormat="1" applyFont="1" applyBorder="1" applyAlignment="1">
      <alignment/>
    </xf>
    <xf numFmtId="184" fontId="22" fillId="0" borderId="2" xfId="0" applyNumberFormat="1" applyFont="1" applyBorder="1" applyAlignment="1" quotePrefix="1">
      <alignment/>
    </xf>
    <xf numFmtId="184" fontId="15" fillId="0" borderId="2" xfId="0" applyNumberFormat="1" applyFont="1" applyBorder="1" applyAlignment="1">
      <alignment/>
    </xf>
    <xf numFmtId="184" fontId="7" fillId="0" borderId="2" xfId="0" applyNumberFormat="1" applyFont="1" applyBorder="1" applyAlignment="1" quotePrefix="1">
      <alignment vertical="center"/>
    </xf>
    <xf numFmtId="184" fontId="15" fillId="0" borderId="4" xfId="0" applyNumberFormat="1" applyFont="1" applyBorder="1" applyAlignment="1">
      <alignment/>
    </xf>
    <xf numFmtId="0" fontId="7" fillId="0" borderId="0" xfId="0" applyFont="1" applyAlignment="1">
      <alignment/>
    </xf>
    <xf numFmtId="185" fontId="7" fillId="0" borderId="4" xfId="0" applyNumberFormat="1" applyFont="1" applyBorder="1" applyAlignment="1">
      <alignment vertical="center"/>
    </xf>
    <xf numFmtId="0" fontId="15" fillId="0" borderId="12" xfId="0" applyFont="1" applyBorder="1" applyAlignment="1">
      <alignment/>
    </xf>
    <xf numFmtId="3" fontId="13" fillId="0" borderId="13" xfId="0" applyNumberFormat="1" applyFont="1" applyBorder="1" applyAlignment="1">
      <alignment horizontal="center" vertical="center" wrapText="1"/>
    </xf>
    <xf numFmtId="185" fontId="16" fillId="0" borderId="2" xfId="0" applyNumberFormat="1" applyFont="1" applyBorder="1" applyAlignment="1">
      <alignment/>
    </xf>
    <xf numFmtId="0" fontId="11" fillId="0" borderId="4" xfId="0" applyFont="1" applyBorder="1" applyAlignment="1">
      <alignment/>
    </xf>
    <xf numFmtId="198" fontId="22" fillId="0" borderId="2" xfId="0" applyNumberFormat="1" applyFont="1" applyBorder="1" applyAlignment="1" quotePrefix="1">
      <alignment/>
    </xf>
    <xf numFmtId="185" fontId="11" fillId="0" borderId="8" xfId="0" applyNumberFormat="1" applyFont="1" applyBorder="1" applyAlignment="1">
      <alignment vertical="top"/>
    </xf>
    <xf numFmtId="185" fontId="11" fillId="0" borderId="2" xfId="0" applyNumberFormat="1" applyFont="1" applyBorder="1" applyAlignment="1">
      <alignment vertical="top"/>
    </xf>
    <xf numFmtId="0" fontId="7" fillId="0" borderId="2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2" xfId="0" applyFont="1" applyBorder="1" applyAlignment="1">
      <alignment/>
    </xf>
    <xf numFmtId="0" fontId="13" fillId="0" borderId="4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" xfId="0" applyFont="1" applyBorder="1" applyAlignment="1">
      <alignment/>
    </xf>
    <xf numFmtId="0" fontId="13" fillId="0" borderId="8" xfId="0" applyFont="1" applyBorder="1" applyAlignment="1">
      <alignment/>
    </xf>
    <xf numFmtId="0" fontId="13" fillId="0" borderId="3" xfId="0" applyFont="1" applyBorder="1" applyAlignment="1">
      <alignment/>
    </xf>
    <xf numFmtId="0" fontId="13" fillId="0" borderId="5" xfId="0" applyFont="1" applyBorder="1" applyAlignment="1">
      <alignment/>
    </xf>
    <xf numFmtId="0" fontId="21" fillId="0" borderId="1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/>
    </xf>
    <xf numFmtId="186" fontId="13" fillId="0" borderId="8" xfId="0" applyNumberFormat="1" applyFont="1" applyBorder="1" applyAlignment="1">
      <alignment/>
    </xf>
    <xf numFmtId="198" fontId="13" fillId="0" borderId="8" xfId="0" applyNumberFormat="1" applyFont="1" applyBorder="1" applyAlignment="1">
      <alignment/>
    </xf>
    <xf numFmtId="198" fontId="13" fillId="0" borderId="2" xfId="0" applyNumberFormat="1" applyFont="1" applyBorder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2" fillId="0" borderId="0" xfId="0" applyFont="1" applyAlignment="1">
      <alignment horizontal="left"/>
    </xf>
    <xf numFmtId="185" fontId="17" fillId="0" borderId="0" xfId="0" applyNumberFormat="1" applyFont="1" applyBorder="1" applyAlignment="1">
      <alignment/>
    </xf>
    <xf numFmtId="185" fontId="35" fillId="0" borderId="0" xfId="0" applyNumberFormat="1" applyFont="1" applyAlignment="1">
      <alignment/>
    </xf>
    <xf numFmtId="184" fontId="7" fillId="0" borderId="2" xfId="0" applyNumberFormat="1" applyFont="1" applyBorder="1" applyAlignment="1">
      <alignment/>
    </xf>
    <xf numFmtId="3" fontId="38" fillId="0" borderId="0" xfId="0" applyNumberFormat="1" applyFont="1" applyAlignment="1">
      <alignment/>
    </xf>
    <xf numFmtId="0" fontId="13" fillId="0" borderId="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Continuous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21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3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185" fontId="7" fillId="0" borderId="5" xfId="0" applyNumberFormat="1" applyFont="1" applyBorder="1" applyAlignment="1">
      <alignment vertical="center"/>
    </xf>
    <xf numFmtId="181" fontId="7" fillId="0" borderId="2" xfId="0" applyNumberFormat="1" applyFont="1" applyBorder="1" applyAlignment="1">
      <alignment/>
    </xf>
    <xf numFmtId="236" fontId="11" fillId="0" borderId="5" xfId="0" applyNumberFormat="1" applyFont="1" applyBorder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 vertical="center" textRotation="180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13" fillId="0" borderId="6" xfId="0" applyFont="1" applyBorder="1" applyAlignment="1">
      <alignment/>
    </xf>
    <xf numFmtId="0" fontId="42" fillId="0" borderId="12" xfId="0" applyFont="1" applyBorder="1" applyAlignment="1">
      <alignment horizontal="center" vertical="center"/>
    </xf>
    <xf numFmtId="185" fontId="42" fillId="0" borderId="8" xfId="0" applyNumberFormat="1" applyFont="1" applyBorder="1" applyAlignment="1">
      <alignment vertical="center"/>
    </xf>
    <xf numFmtId="185" fontId="8" fillId="0" borderId="8" xfId="0" applyNumberFormat="1" applyFont="1" applyBorder="1" applyAlignment="1">
      <alignment vertical="center"/>
    </xf>
    <xf numFmtId="184" fontId="8" fillId="0" borderId="2" xfId="0" applyNumberFormat="1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6" fillId="0" borderId="2" xfId="0" applyFont="1" applyBorder="1" applyAlignment="1">
      <alignment/>
    </xf>
    <xf numFmtId="184" fontId="16" fillId="0" borderId="2" xfId="0" applyNumberFormat="1" applyFont="1" applyBorder="1" applyAlignment="1">
      <alignment vertical="center"/>
    </xf>
    <xf numFmtId="0" fontId="16" fillId="0" borderId="0" xfId="0" applyFont="1" applyAlignment="1">
      <alignment/>
    </xf>
    <xf numFmtId="203" fontId="13" fillId="0" borderId="2" xfId="0" applyNumberFormat="1" applyFont="1" applyBorder="1" applyAlignment="1">
      <alignment vertical="center"/>
    </xf>
    <xf numFmtId="184" fontId="13" fillId="0" borderId="2" xfId="0" applyNumberFormat="1" applyFont="1" applyBorder="1" applyAlignment="1">
      <alignment vertical="center"/>
    </xf>
    <xf numFmtId="203" fontId="8" fillId="0" borderId="2" xfId="0" applyNumberFormat="1" applyFont="1" applyBorder="1" applyAlignment="1">
      <alignment vertical="center"/>
    </xf>
    <xf numFmtId="203" fontId="13" fillId="0" borderId="8" xfId="0" applyNumberFormat="1" applyFont="1" applyBorder="1" applyAlignment="1" quotePrefix="1">
      <alignment vertical="center"/>
    </xf>
    <xf numFmtId="181" fontId="16" fillId="0" borderId="2" xfId="0" applyNumberFormat="1" applyFont="1" applyBorder="1" applyAlignment="1">
      <alignment vertical="center"/>
    </xf>
    <xf numFmtId="0" fontId="8" fillId="0" borderId="2" xfId="0" applyFont="1" applyBorder="1" applyAlignment="1">
      <alignment/>
    </xf>
    <xf numFmtId="184" fontId="8" fillId="0" borderId="8" xfId="0" applyNumberFormat="1" applyFont="1" applyBorder="1" applyAlignment="1">
      <alignment/>
    </xf>
    <xf numFmtId="184" fontId="8" fillId="0" borderId="2" xfId="0" applyNumberFormat="1" applyFont="1" applyBorder="1" applyAlignment="1">
      <alignment/>
    </xf>
    <xf numFmtId="203" fontId="13" fillId="0" borderId="8" xfId="0" applyNumberFormat="1" applyFont="1" applyBorder="1" applyAlignment="1">
      <alignment vertical="center"/>
    </xf>
    <xf numFmtId="185" fontId="8" fillId="0" borderId="2" xfId="0" applyNumberFormat="1" applyFont="1" applyBorder="1" applyAlignment="1">
      <alignment/>
    </xf>
    <xf numFmtId="185" fontId="8" fillId="0" borderId="8" xfId="0" applyNumberFormat="1" applyFont="1" applyBorder="1" applyAlignment="1">
      <alignment/>
    </xf>
    <xf numFmtId="0" fontId="8" fillId="0" borderId="2" xfId="0" applyFont="1" applyBorder="1" applyAlignment="1">
      <alignment vertical="center" wrapText="1"/>
    </xf>
    <xf numFmtId="185" fontId="13" fillId="0" borderId="5" xfId="0" applyNumberFormat="1" applyFont="1" applyBorder="1" applyAlignment="1">
      <alignment/>
    </xf>
    <xf numFmtId="184" fontId="8" fillId="0" borderId="4" xfId="0" applyNumberFormat="1" applyFont="1" applyBorder="1" applyAlignment="1">
      <alignment vertical="center"/>
    </xf>
    <xf numFmtId="184" fontId="8" fillId="0" borderId="0" xfId="0" applyNumberFormat="1" applyFont="1" applyBorder="1" applyAlignment="1">
      <alignment vertical="center"/>
    </xf>
    <xf numFmtId="0" fontId="27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23" fillId="0" borderId="9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3" fontId="13" fillId="0" borderId="0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185" fontId="41" fillId="0" borderId="0" xfId="0" applyNumberFormat="1" applyFont="1" applyBorder="1" applyAlignment="1">
      <alignment/>
    </xf>
    <xf numFmtId="0" fontId="21" fillId="0" borderId="1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28" fillId="0" borderId="0" xfId="0" applyFont="1" applyAlignment="1">
      <alignment horizontal="left"/>
    </xf>
    <xf numFmtId="0" fontId="36" fillId="0" borderId="0" xfId="0" applyFont="1" applyBorder="1" applyAlignment="1">
      <alignment/>
    </xf>
    <xf numFmtId="185" fontId="16" fillId="0" borderId="4" xfId="0" applyNumberFormat="1" applyFont="1" applyBorder="1" applyAlignment="1">
      <alignment/>
    </xf>
    <xf numFmtId="198" fontId="13" fillId="0" borderId="4" xfId="0" applyNumberFormat="1" applyFont="1" applyBorder="1" applyAlignment="1">
      <alignment/>
    </xf>
    <xf numFmtId="198" fontId="13" fillId="0" borderId="12" xfId="0" applyNumberFormat="1" applyFont="1" applyBorder="1" applyAlignment="1">
      <alignment/>
    </xf>
    <xf numFmtId="181" fontId="10" fillId="0" borderId="8" xfId="0" applyNumberFormat="1" applyFont="1" applyBorder="1" applyAlignment="1">
      <alignment vertical="center"/>
    </xf>
    <xf numFmtId="181" fontId="7" fillId="0" borderId="8" xfId="0" applyNumberFormat="1" applyFont="1" applyBorder="1" applyAlignment="1">
      <alignment vertical="center"/>
    </xf>
    <xf numFmtId="181" fontId="7" fillId="0" borderId="2" xfId="0" applyNumberFormat="1" applyFont="1" applyBorder="1" applyAlignment="1">
      <alignment vertical="center"/>
    </xf>
    <xf numFmtId="181" fontId="11" fillId="0" borderId="8" xfId="0" applyNumberFormat="1" applyFont="1" applyBorder="1" applyAlignment="1">
      <alignment/>
    </xf>
    <xf numFmtId="181" fontId="11" fillId="0" borderId="2" xfId="0" applyNumberFormat="1" applyFont="1" applyBorder="1" applyAlignment="1">
      <alignment/>
    </xf>
    <xf numFmtId="181" fontId="11" fillId="0" borderId="8" xfId="0" applyNumberFormat="1" applyFont="1" applyBorder="1" applyAlignment="1">
      <alignment vertical="center"/>
    </xf>
    <xf numFmtId="181" fontId="11" fillId="0" borderId="5" xfId="0" applyNumberFormat="1" applyFont="1" applyBorder="1" applyAlignment="1">
      <alignment/>
    </xf>
    <xf numFmtId="181" fontId="15" fillId="0" borderId="4" xfId="0" applyNumberFormat="1" applyFont="1" applyBorder="1" applyAlignment="1">
      <alignment/>
    </xf>
    <xf numFmtId="185" fontId="16" fillId="0" borderId="8" xfId="0" applyNumberFormat="1" applyFont="1" applyBorder="1" applyAlignment="1">
      <alignment/>
    </xf>
    <xf numFmtId="205" fontId="16" fillId="0" borderId="8" xfId="0" applyNumberFormat="1" applyFont="1" applyBorder="1" applyAlignment="1">
      <alignment/>
    </xf>
    <xf numFmtId="3" fontId="30" fillId="0" borderId="8" xfId="0" applyNumberFormat="1" applyFont="1" applyBorder="1" applyAlignment="1">
      <alignment/>
    </xf>
    <xf numFmtId="3" fontId="30" fillId="0" borderId="5" xfId="0" applyNumberFormat="1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right"/>
    </xf>
    <xf numFmtId="0" fontId="21" fillId="0" borderId="12" xfId="0" applyFont="1" applyBorder="1" applyAlignment="1">
      <alignment/>
    </xf>
    <xf numFmtId="0" fontId="21" fillId="0" borderId="1" xfId="0" applyFont="1" applyBorder="1" applyAlignment="1">
      <alignment/>
    </xf>
    <xf numFmtId="0" fontId="22" fillId="0" borderId="1" xfId="0" applyFont="1" applyBorder="1" applyAlignment="1">
      <alignment vertical="center"/>
    </xf>
    <xf numFmtId="184" fontId="22" fillId="0" borderId="2" xfId="0" applyNumberFormat="1" applyFont="1" applyBorder="1" applyAlignment="1">
      <alignment vertical="center"/>
    </xf>
    <xf numFmtId="184" fontId="22" fillId="0" borderId="12" xfId="0" applyNumberFormat="1" applyFont="1" applyBorder="1" applyAlignment="1">
      <alignment vertical="center"/>
    </xf>
    <xf numFmtId="0" fontId="30" fillId="0" borderId="1" xfId="0" applyFont="1" applyBorder="1" applyAlignment="1">
      <alignment vertical="center"/>
    </xf>
    <xf numFmtId="184" fontId="30" fillId="0" borderId="2" xfId="0" applyNumberFormat="1" applyFont="1" applyBorder="1" applyAlignment="1">
      <alignment vertical="center"/>
    </xf>
    <xf numFmtId="185" fontId="30" fillId="0" borderId="2" xfId="0" applyNumberFormat="1" applyFont="1" applyBorder="1" applyAlignment="1">
      <alignment vertical="center"/>
    </xf>
    <xf numFmtId="185" fontId="22" fillId="0" borderId="4" xfId="0" applyNumberFormat="1" applyFont="1" applyBorder="1" applyAlignment="1">
      <alignment vertical="center"/>
    </xf>
    <xf numFmtId="184" fontId="22" fillId="0" borderId="4" xfId="0" applyNumberFormat="1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0" xfId="0" applyFont="1" applyAlignment="1">
      <alignment/>
    </xf>
    <xf numFmtId="184" fontId="47" fillId="0" borderId="2" xfId="0" applyNumberFormat="1" applyFont="1" applyBorder="1" applyAlignment="1">
      <alignment vertical="center"/>
    </xf>
    <xf numFmtId="184" fontId="30" fillId="0" borderId="4" xfId="0" applyNumberFormat="1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184" fontId="22" fillId="0" borderId="13" xfId="0" applyNumberFormat="1" applyFont="1" applyBorder="1" applyAlignment="1">
      <alignment vertical="center"/>
    </xf>
    <xf numFmtId="0" fontId="22" fillId="0" borderId="3" xfId="0" applyFont="1" applyBorder="1" applyAlignment="1">
      <alignment vertical="center"/>
    </xf>
    <xf numFmtId="0" fontId="48" fillId="0" borderId="0" xfId="0" applyFont="1" applyAlignment="1">
      <alignment/>
    </xf>
    <xf numFmtId="0" fontId="12" fillId="0" borderId="0" xfId="0" applyFont="1" applyAlignment="1">
      <alignment horizontal="left"/>
    </xf>
    <xf numFmtId="0" fontId="21" fillId="0" borderId="3" xfId="0" applyFont="1" applyBorder="1" applyAlignment="1">
      <alignment horizontal="center" vertical="center" wrapText="1"/>
    </xf>
    <xf numFmtId="184" fontId="22" fillId="0" borderId="10" xfId="0" applyNumberFormat="1" applyFont="1" applyBorder="1" applyAlignment="1">
      <alignment vertical="center"/>
    </xf>
    <xf numFmtId="184" fontId="22" fillId="0" borderId="8" xfId="0" applyNumberFormat="1" applyFont="1" applyBorder="1" applyAlignment="1">
      <alignment vertical="center"/>
    </xf>
    <xf numFmtId="184" fontId="47" fillId="0" borderId="8" xfId="0" applyNumberFormat="1" applyFont="1" applyBorder="1" applyAlignment="1">
      <alignment vertical="center"/>
    </xf>
    <xf numFmtId="184" fontId="22" fillId="0" borderId="5" xfId="0" applyNumberFormat="1" applyFont="1" applyBorder="1" applyAlignment="1">
      <alignment vertical="center"/>
    </xf>
    <xf numFmtId="0" fontId="12" fillId="0" borderId="0" xfId="0" applyFont="1" applyAlignment="1">
      <alignment/>
    </xf>
    <xf numFmtId="0" fontId="8" fillId="0" borderId="8" xfId="0" applyFont="1" applyBorder="1" applyAlignment="1">
      <alignment/>
    </xf>
    <xf numFmtId="198" fontId="8" fillId="0" borderId="5" xfId="0" applyNumberFormat="1" applyFont="1" applyBorder="1" applyAlignment="1">
      <alignment/>
    </xf>
    <xf numFmtId="184" fontId="8" fillId="0" borderId="8" xfId="0" applyNumberFormat="1" applyFont="1" applyBorder="1" applyAlignment="1">
      <alignment/>
    </xf>
    <xf numFmtId="184" fontId="7" fillId="0" borderId="5" xfId="0" applyNumberFormat="1" applyFont="1" applyBorder="1" applyAlignment="1">
      <alignment vertical="center"/>
    </xf>
    <xf numFmtId="184" fontId="7" fillId="0" borderId="10" xfId="0" applyNumberFormat="1" applyFont="1" applyBorder="1" applyAlignment="1">
      <alignment vertical="center"/>
    </xf>
    <xf numFmtId="198" fontId="22" fillId="0" borderId="8" xfId="0" applyNumberFormat="1" applyFont="1" applyBorder="1" applyAlignment="1" quotePrefix="1">
      <alignment/>
    </xf>
    <xf numFmtId="203" fontId="8" fillId="0" borderId="8" xfId="0" applyNumberFormat="1" applyFont="1" applyBorder="1" applyAlignment="1" quotePrefix="1">
      <alignment vertical="center"/>
    </xf>
    <xf numFmtId="184" fontId="8" fillId="0" borderId="8" xfId="0" applyNumberFormat="1" applyFont="1" applyBorder="1" applyAlignment="1">
      <alignment vertical="center"/>
    </xf>
    <xf numFmtId="184" fontId="8" fillId="0" borderId="5" xfId="0" applyNumberFormat="1" applyFont="1" applyBorder="1" applyAlignment="1">
      <alignment vertical="center"/>
    </xf>
    <xf numFmtId="184" fontId="22" fillId="0" borderId="8" xfId="0" applyNumberFormat="1" applyFont="1" applyBorder="1" applyAlignment="1" quotePrefix="1">
      <alignment/>
    </xf>
    <xf numFmtId="0" fontId="7" fillId="0" borderId="5" xfId="0" applyFont="1" applyBorder="1" applyAlignment="1">
      <alignment/>
    </xf>
    <xf numFmtId="184" fontId="15" fillId="0" borderId="5" xfId="0" applyNumberFormat="1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181" fontId="15" fillId="0" borderId="5" xfId="0" applyNumberFormat="1" applyFont="1" applyBorder="1" applyAlignment="1">
      <alignment/>
    </xf>
    <xf numFmtId="185" fontId="7" fillId="0" borderId="10" xfId="0" applyNumberFormat="1" applyFont="1" applyBorder="1" applyAlignment="1">
      <alignment vertical="center"/>
    </xf>
    <xf numFmtId="205" fontId="7" fillId="0" borderId="8" xfId="0" applyNumberFormat="1" applyFont="1" applyBorder="1" applyAlignment="1" quotePrefix="1">
      <alignment/>
    </xf>
    <xf numFmtId="0" fontId="7" fillId="0" borderId="10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85" fontId="16" fillId="0" borderId="0" xfId="0" applyNumberFormat="1" applyFont="1" applyBorder="1" applyAlignment="1">
      <alignment/>
    </xf>
    <xf numFmtId="205" fontId="16" fillId="0" borderId="2" xfId="0" applyNumberFormat="1" applyFont="1" applyBorder="1" applyAlignment="1">
      <alignment/>
    </xf>
    <xf numFmtId="3" fontId="13" fillId="0" borderId="0" xfId="0" applyNumberFormat="1" applyFont="1" applyAlignment="1">
      <alignment horizontal="right"/>
    </xf>
    <xf numFmtId="233" fontId="41" fillId="0" borderId="2" xfId="0" applyNumberFormat="1" applyFont="1" applyBorder="1" applyAlignment="1">
      <alignment/>
    </xf>
    <xf numFmtId="185" fontId="16" fillId="0" borderId="2" xfId="0" applyNumberFormat="1" applyFont="1" applyBorder="1" applyAlignment="1" quotePrefix="1">
      <alignment/>
    </xf>
    <xf numFmtId="184" fontId="16" fillId="0" borderId="2" xfId="0" applyNumberFormat="1" applyFont="1" applyBorder="1" applyAlignment="1">
      <alignment/>
    </xf>
    <xf numFmtId="185" fontId="30" fillId="0" borderId="8" xfId="0" applyNumberFormat="1" applyFont="1" applyBorder="1" applyAlignment="1">
      <alignment/>
    </xf>
    <xf numFmtId="185" fontId="30" fillId="0" borderId="2" xfId="0" applyNumberFormat="1" applyFont="1" applyBorder="1" applyAlignment="1">
      <alignment/>
    </xf>
    <xf numFmtId="185" fontId="30" fillId="0" borderId="0" xfId="0" applyNumberFormat="1" applyFont="1" applyAlignment="1">
      <alignment/>
    </xf>
    <xf numFmtId="185" fontId="30" fillId="0" borderId="4" xfId="0" applyNumberFormat="1" applyFont="1" applyBorder="1" applyAlignment="1">
      <alignment/>
    </xf>
    <xf numFmtId="235" fontId="16" fillId="0" borderId="2" xfId="0" applyNumberFormat="1" applyFont="1" applyBorder="1" applyAlignment="1">
      <alignment/>
    </xf>
    <xf numFmtId="236" fontId="16" fillId="0" borderId="2" xfId="0" applyNumberFormat="1" applyFont="1" applyBorder="1" applyAlignment="1">
      <alignment/>
    </xf>
    <xf numFmtId="184" fontId="30" fillId="0" borderId="8" xfId="0" applyNumberFormat="1" applyFont="1" applyBorder="1" applyAlignment="1">
      <alignment vertical="center"/>
    </xf>
    <xf numFmtId="198" fontId="13" fillId="0" borderId="5" xfId="0" applyNumberFormat="1" applyFont="1" applyBorder="1" applyAlignment="1">
      <alignment/>
    </xf>
    <xf numFmtId="184" fontId="11" fillId="0" borderId="8" xfId="0" applyNumberFormat="1" applyFont="1" applyBorder="1" applyAlignment="1">
      <alignment vertical="center"/>
    </xf>
    <xf numFmtId="184" fontId="30" fillId="0" borderId="8" xfId="0" applyNumberFormat="1" applyFont="1" applyBorder="1" applyAlignment="1" quotePrefix="1">
      <alignment/>
    </xf>
    <xf numFmtId="184" fontId="16" fillId="0" borderId="8" xfId="0" applyNumberFormat="1" applyFont="1" applyBorder="1" applyAlignment="1">
      <alignment vertical="center"/>
    </xf>
    <xf numFmtId="184" fontId="5" fillId="0" borderId="5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235" fontId="16" fillId="0" borderId="8" xfId="0" applyNumberFormat="1" applyFont="1" applyBorder="1" applyAlignment="1">
      <alignment/>
    </xf>
    <xf numFmtId="185" fontId="16" fillId="0" borderId="12" xfId="0" applyNumberFormat="1" applyFont="1" applyBorder="1" applyAlignment="1">
      <alignment/>
    </xf>
    <xf numFmtId="185" fontId="30" fillId="0" borderId="5" xfId="0" applyNumberFormat="1" applyFont="1" applyBorder="1" applyAlignment="1">
      <alignment/>
    </xf>
    <xf numFmtId="184" fontId="11" fillId="0" borderId="2" xfId="0" applyNumberFormat="1" applyFont="1" applyBorder="1" applyAlignment="1" quotePrefix="1">
      <alignment/>
    </xf>
    <xf numFmtId="205" fontId="16" fillId="0" borderId="8" xfId="0" applyNumberFormat="1" applyFont="1" applyBorder="1" applyAlignment="1">
      <alignment horizontal="center"/>
    </xf>
    <xf numFmtId="239" fontId="11" fillId="0" borderId="4" xfId="0" applyNumberFormat="1" applyFont="1" applyBorder="1" applyAlignment="1">
      <alignment/>
    </xf>
    <xf numFmtId="0" fontId="50" fillId="0" borderId="8" xfId="0" applyFont="1" applyBorder="1" applyAlignment="1">
      <alignment/>
    </xf>
    <xf numFmtId="185" fontId="22" fillId="0" borderId="12" xfId="0" applyNumberFormat="1" applyFont="1" applyBorder="1" applyAlignment="1">
      <alignment/>
    </xf>
    <xf numFmtId="185" fontId="11" fillId="0" borderId="5" xfId="0" applyNumberFormat="1" applyFont="1" applyBorder="1" applyAlignment="1">
      <alignment/>
    </xf>
    <xf numFmtId="198" fontId="13" fillId="0" borderId="0" xfId="0" applyNumberFormat="1" applyFont="1" applyBorder="1" applyAlignment="1">
      <alignment/>
    </xf>
    <xf numFmtId="185" fontId="0" fillId="0" borderId="0" xfId="0" applyNumberFormat="1" applyAlignment="1">
      <alignment/>
    </xf>
    <xf numFmtId="0" fontId="18" fillId="0" borderId="0" xfId="0" applyFont="1" applyAlignment="1" quotePrefix="1">
      <alignment horizontal="center" vertical="center" textRotation="180"/>
    </xf>
    <xf numFmtId="181" fontId="11" fillId="0" borderId="8" xfId="0" applyNumberFormat="1" applyFont="1" applyBorder="1" applyAlignment="1" quotePrefix="1">
      <alignment/>
    </xf>
    <xf numFmtId="239" fontId="11" fillId="0" borderId="2" xfId="0" applyNumberFormat="1" applyFont="1" applyBorder="1" applyAlignment="1">
      <alignment/>
    </xf>
    <xf numFmtId="235" fontId="11" fillId="0" borderId="2" xfId="0" applyNumberFormat="1" applyFont="1" applyBorder="1" applyAlignment="1">
      <alignment/>
    </xf>
    <xf numFmtId="235" fontId="11" fillId="0" borderId="8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185" fontId="13" fillId="0" borderId="0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5" fillId="0" borderId="5" xfId="0" applyFont="1" applyBorder="1" applyAlignment="1">
      <alignment/>
    </xf>
    <xf numFmtId="184" fontId="5" fillId="0" borderId="8" xfId="0" applyNumberFormat="1" applyFont="1" applyBorder="1" applyAlignment="1">
      <alignment vertical="center"/>
    </xf>
    <xf numFmtId="184" fontId="21" fillId="0" borderId="8" xfId="0" applyNumberFormat="1" applyFont="1" applyBorder="1" applyAlignment="1">
      <alignment vertical="center"/>
    </xf>
    <xf numFmtId="184" fontId="16" fillId="0" borderId="8" xfId="0" applyNumberFormat="1" applyFont="1" applyBorder="1" applyAlignment="1" quotePrefix="1">
      <alignment vertical="center"/>
    </xf>
    <xf numFmtId="184" fontId="13" fillId="0" borderId="8" xfId="0" applyNumberFormat="1" applyFont="1" applyBorder="1" applyAlignment="1">
      <alignment vertical="center"/>
    </xf>
    <xf numFmtId="0" fontId="11" fillId="0" borderId="12" xfId="0" applyFont="1" applyBorder="1" applyAlignment="1">
      <alignment/>
    </xf>
    <xf numFmtId="203" fontId="41" fillId="0" borderId="2" xfId="0" applyNumberFormat="1" applyFont="1" applyBorder="1" applyAlignment="1">
      <alignment vertical="center"/>
    </xf>
    <xf numFmtId="203" fontId="41" fillId="0" borderId="8" xfId="0" applyNumberFormat="1" applyFont="1" applyBorder="1" applyAlignment="1">
      <alignment vertical="center"/>
    </xf>
    <xf numFmtId="203" fontId="8" fillId="0" borderId="8" xfId="0" applyNumberFormat="1" applyFont="1" applyBorder="1" applyAlignment="1">
      <alignment/>
    </xf>
    <xf numFmtId="211" fontId="41" fillId="0" borderId="2" xfId="0" applyNumberFormat="1" applyFont="1" applyBorder="1" applyAlignment="1">
      <alignment vertical="center"/>
    </xf>
    <xf numFmtId="211" fontId="41" fillId="0" borderId="2" xfId="0" applyNumberFormat="1" applyFont="1" applyBorder="1" applyAlignment="1">
      <alignment/>
    </xf>
    <xf numFmtId="184" fontId="16" fillId="0" borderId="8" xfId="0" applyNumberFormat="1" applyFont="1" applyBorder="1" applyAlignment="1">
      <alignment/>
    </xf>
    <xf numFmtId="205" fontId="16" fillId="0" borderId="8" xfId="0" applyNumberFormat="1" applyFont="1" applyBorder="1" applyAlignment="1">
      <alignment/>
    </xf>
    <xf numFmtId="0" fontId="5" fillId="0" borderId="8" xfId="0" applyFont="1" applyBorder="1" applyAlignment="1">
      <alignment vertical="center" wrapText="1"/>
    </xf>
    <xf numFmtId="0" fontId="12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3" fillId="0" borderId="0" xfId="0" applyFont="1" applyAlignment="1" quotePrefix="1">
      <alignment horizontal="right" vertical="center" textRotation="180"/>
    </xf>
    <xf numFmtId="0" fontId="13" fillId="0" borderId="0" xfId="0" applyFont="1" applyAlignment="1">
      <alignment horizontal="right" vertical="center" textRotation="180"/>
    </xf>
    <xf numFmtId="0" fontId="22" fillId="0" borderId="12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13" fillId="0" borderId="0" xfId="0" applyFont="1" applyAlignment="1" quotePrefix="1">
      <alignment horizontal="center" vertical="center" textRotation="180"/>
    </xf>
    <xf numFmtId="0" fontId="0" fillId="0" borderId="0" xfId="0" applyAlignment="1">
      <alignment horizontal="center" vertical="center" textRotation="180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 vertical="center" textRotation="180"/>
    </xf>
    <xf numFmtId="0" fontId="13" fillId="0" borderId="0" xfId="0" applyFont="1" applyAlignment="1" quotePrefix="1">
      <alignment horizontal="left" vertical="center" textRotation="180"/>
    </xf>
    <xf numFmtId="0" fontId="0" fillId="0" borderId="0" xfId="0" applyAlignment="1">
      <alignment horizontal="left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18" fillId="0" borderId="0" xfId="0" applyFont="1" applyAlignment="1" quotePrefix="1">
      <alignment horizontal="center" vertical="center" textRotation="180"/>
    </xf>
    <xf numFmtId="0" fontId="5" fillId="0" borderId="0" xfId="0" applyFont="1" applyAlignment="1" quotePrefix="1">
      <alignment horizontal="right" vertical="center" textRotation="180"/>
    </xf>
    <xf numFmtId="0" fontId="0" fillId="0" borderId="0" xfId="0" applyAlignment="1">
      <alignment horizontal="right" vertical="center" textRotation="180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1" fillId="0" borderId="0" xfId="0" applyFont="1" applyAlignment="1" quotePrefix="1">
      <alignment horizontal="center" vertical="center" textRotation="180"/>
    </xf>
    <xf numFmtId="0" fontId="4" fillId="0" borderId="12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21" fillId="0" borderId="0" xfId="0" applyFont="1" applyBorder="1" applyAlignment="1" quotePrefix="1">
      <alignment horizontal="center" vertical="center" textRotation="180"/>
    </xf>
    <xf numFmtId="3" fontId="12" fillId="0" borderId="0" xfId="0" applyNumberFormat="1" applyFont="1" applyAlignment="1">
      <alignment horizontal="left"/>
    </xf>
    <xf numFmtId="3" fontId="13" fillId="0" borderId="14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1" fontId="22" fillId="0" borderId="14" xfId="0" applyNumberFormat="1" applyFont="1" applyBorder="1" applyAlignment="1">
      <alignment horizontal="center"/>
    </xf>
    <xf numFmtId="1" fontId="22" fillId="0" borderId="15" xfId="0" applyNumberFormat="1" applyFont="1" applyBorder="1" applyAlignment="1">
      <alignment horizontal="center"/>
    </xf>
    <xf numFmtId="1" fontId="22" fillId="0" borderId="7" xfId="0" applyNumberFormat="1" applyFont="1" applyBorder="1" applyAlignment="1">
      <alignment horizontal="center"/>
    </xf>
    <xf numFmtId="3" fontId="37" fillId="0" borderId="12" xfId="0" applyNumberFormat="1" applyFont="1" applyBorder="1" applyAlignment="1">
      <alignment horizontal="center" vertical="center"/>
    </xf>
    <xf numFmtId="3" fontId="39" fillId="0" borderId="2" xfId="0" applyNumberFormat="1" applyFont="1" applyBorder="1" applyAlignment="1">
      <alignment vertical="center"/>
    </xf>
    <xf numFmtId="3" fontId="39" fillId="0" borderId="4" xfId="0" applyNumberFormat="1" applyFont="1" applyBorder="1" applyAlignment="1">
      <alignment vertical="center"/>
    </xf>
    <xf numFmtId="1" fontId="8" fillId="0" borderId="11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 wrapText="1"/>
    </xf>
    <xf numFmtId="3" fontId="0" fillId="0" borderId="2" xfId="0" applyNumberFormat="1" applyBorder="1" applyAlignment="1">
      <alignment vertical="center" wrapText="1"/>
    </xf>
    <xf numFmtId="3" fontId="0" fillId="0" borderId="4" xfId="0" applyNumberFormat="1" applyBorder="1" applyAlignment="1">
      <alignment vertical="center" wrapText="1"/>
    </xf>
    <xf numFmtId="3" fontId="13" fillId="0" borderId="4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0" fontId="8" fillId="0" borderId="15" xfId="0" applyNumberFormat="1" applyFont="1" applyBorder="1" applyAlignment="1">
      <alignment horizontal="center"/>
    </xf>
    <xf numFmtId="0" fontId="8" fillId="0" borderId="7" xfId="0" applyNumberFormat="1" applyFont="1" applyBorder="1" applyAlignment="1">
      <alignment horizontal="center"/>
    </xf>
    <xf numFmtId="3" fontId="13" fillId="0" borderId="3" xfId="0" applyNumberFormat="1" applyFont="1" applyBorder="1" applyAlignment="1">
      <alignment horizontal="center" vertical="center"/>
    </xf>
    <xf numFmtId="3" fontId="13" fillId="0" borderId="5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1" fontId="8" fillId="0" borderId="3" xfId="0" applyNumberFormat="1" applyFont="1" applyBorder="1" applyAlignment="1">
      <alignment horizontal="center" vertical="center"/>
    </xf>
    <xf numFmtId="1" fontId="8" fillId="0" borderId="5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1" name="Line 6"/>
        <xdr:cNvSpPr>
          <a:spLocks/>
        </xdr:cNvSpPr>
      </xdr:nvSpPr>
      <xdr:spPr>
        <a:xfrm flipV="1">
          <a:off x="3076575" y="676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2" name="Line 7"/>
        <xdr:cNvSpPr>
          <a:spLocks/>
        </xdr:cNvSpPr>
      </xdr:nvSpPr>
      <xdr:spPr>
        <a:xfrm flipV="1">
          <a:off x="3076575" y="676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3" name="Line 8"/>
        <xdr:cNvSpPr>
          <a:spLocks/>
        </xdr:cNvSpPr>
      </xdr:nvSpPr>
      <xdr:spPr>
        <a:xfrm flipV="1">
          <a:off x="3076575" y="676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4" name="Line 30"/>
        <xdr:cNvSpPr>
          <a:spLocks/>
        </xdr:cNvSpPr>
      </xdr:nvSpPr>
      <xdr:spPr>
        <a:xfrm flipV="1">
          <a:off x="3076575" y="676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5" name="Line 31"/>
        <xdr:cNvSpPr>
          <a:spLocks/>
        </xdr:cNvSpPr>
      </xdr:nvSpPr>
      <xdr:spPr>
        <a:xfrm flipV="1">
          <a:off x="3076575" y="676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6" name="Line 32"/>
        <xdr:cNvSpPr>
          <a:spLocks/>
        </xdr:cNvSpPr>
      </xdr:nvSpPr>
      <xdr:spPr>
        <a:xfrm flipV="1">
          <a:off x="3076575" y="676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2</xdr:col>
      <xdr:colOff>0</xdr:colOff>
      <xdr:row>20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3181350" y="447675"/>
          <a:ext cx="0" cy="49434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- 7 -
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20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3181350" y="447675"/>
          <a:ext cx="0" cy="49434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- 7 -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2</xdr:col>
      <xdr:colOff>0</xdr:colOff>
      <xdr:row>20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3524250" y="428625"/>
          <a:ext cx="0" cy="52578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- 7 -
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20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3524250" y="428625"/>
          <a:ext cx="0" cy="52578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- 7 -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2</xdr:col>
      <xdr:colOff>0</xdr:colOff>
      <xdr:row>20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3790950" y="447675"/>
          <a:ext cx="0" cy="52101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- 7 -
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20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3790950" y="447675"/>
          <a:ext cx="0" cy="52101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- 7 -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3162300" y="561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- 17 -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34671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1000" b="0" i="0" u="none" baseline="0"/>
            <a:t>- 16 -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285875" y="5381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- 19 -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ADEI~1\ind%202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Table 12"/>
      <sheetName val="Table 13 &amp; 14"/>
    </sheetNames>
    <sheetDataSet>
      <sheetData sheetId="3">
        <row r="7">
          <cell r="J7">
            <v>2965</v>
          </cell>
        </row>
        <row r="8">
          <cell r="J8">
            <v>6823</v>
          </cell>
        </row>
        <row r="18">
          <cell r="J18">
            <v>12</v>
          </cell>
        </row>
      </sheetData>
      <sheetData sheetId="5">
        <row r="7">
          <cell r="J7">
            <v>62</v>
          </cell>
        </row>
        <row r="8">
          <cell r="J8">
            <v>5960</v>
          </cell>
        </row>
        <row r="19">
          <cell r="J19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B11">
      <selection activeCell="L1" sqref="L1:L17"/>
    </sheetView>
  </sheetViews>
  <sheetFormatPr defaultColWidth="9.140625" defaultRowHeight="12.75"/>
  <cols>
    <col min="1" max="1" width="36.421875" style="274" customWidth="1"/>
    <col min="2" max="11" width="9.7109375" style="274" customWidth="1"/>
    <col min="12" max="12" width="4.421875" style="274" customWidth="1"/>
    <col min="13" max="14" width="8.7109375" style="274" customWidth="1"/>
    <col min="15" max="16384" width="9.140625" style="274" customWidth="1"/>
  </cols>
  <sheetData>
    <row r="1" spans="1:12" ht="21" customHeight="1">
      <c r="A1" s="140" t="s">
        <v>364</v>
      </c>
      <c r="L1" s="378" t="s">
        <v>284</v>
      </c>
    </row>
    <row r="2" spans="4:12" ht="13.5" customHeight="1">
      <c r="D2" s="275"/>
      <c r="H2" s="275"/>
      <c r="I2" s="275"/>
      <c r="J2" s="275"/>
      <c r="K2" s="275" t="s">
        <v>216</v>
      </c>
      <c r="L2" s="379"/>
    </row>
    <row r="3" spans="1:12" ht="18.75" customHeight="1">
      <c r="A3" s="276"/>
      <c r="B3" s="380" t="s">
        <v>312</v>
      </c>
      <c r="C3" s="380" t="s">
        <v>335</v>
      </c>
      <c r="D3" s="382" t="s">
        <v>312</v>
      </c>
      <c r="E3" s="383"/>
      <c r="F3" s="383"/>
      <c r="G3" s="384"/>
      <c r="H3" s="382" t="s">
        <v>335</v>
      </c>
      <c r="I3" s="383"/>
      <c r="J3" s="383"/>
      <c r="K3" s="384"/>
      <c r="L3" s="379"/>
    </row>
    <row r="4" spans="1:12" ht="45" customHeight="1">
      <c r="A4" s="277" t="s">
        <v>9</v>
      </c>
      <c r="B4" s="381"/>
      <c r="C4" s="381"/>
      <c r="D4" s="255" t="s">
        <v>0</v>
      </c>
      <c r="E4" s="255" t="s">
        <v>1</v>
      </c>
      <c r="F4" s="210" t="s">
        <v>220</v>
      </c>
      <c r="G4" s="187" t="s">
        <v>3</v>
      </c>
      <c r="H4" s="210" t="s">
        <v>0</v>
      </c>
      <c r="I4" s="295" t="s">
        <v>1</v>
      </c>
      <c r="J4" s="295" t="s">
        <v>2</v>
      </c>
      <c r="K4" s="187" t="s">
        <v>3</v>
      </c>
      <c r="L4" s="379"/>
    </row>
    <row r="5" spans="1:12" ht="36" customHeight="1">
      <c r="A5" s="278" t="s">
        <v>4</v>
      </c>
      <c r="B5" s="280">
        <f>SUM(D5:G5)</f>
        <v>52704</v>
      </c>
      <c r="C5" s="280">
        <f>SUM(H5:K5)</f>
        <v>59247</v>
      </c>
      <c r="D5" s="280">
        <f aca="true" t="shared" si="0" ref="D5:K5">D6+D7</f>
        <v>11732</v>
      </c>
      <c r="E5" s="280">
        <f t="shared" si="0"/>
        <v>11859</v>
      </c>
      <c r="F5" s="280">
        <f t="shared" si="0"/>
        <v>15055</v>
      </c>
      <c r="G5" s="280">
        <f t="shared" si="0"/>
        <v>14058</v>
      </c>
      <c r="H5" s="280">
        <f t="shared" si="0"/>
        <v>12191</v>
      </c>
      <c r="I5" s="280">
        <f t="shared" si="0"/>
        <v>13909</v>
      </c>
      <c r="J5" s="280">
        <f t="shared" si="0"/>
        <v>16914</v>
      </c>
      <c r="K5" s="296">
        <f t="shared" si="0"/>
        <v>16233</v>
      </c>
      <c r="L5" s="379"/>
    </row>
    <row r="6" spans="1:12" ht="36" customHeight="1">
      <c r="A6" s="281" t="s">
        <v>5</v>
      </c>
      <c r="B6" s="283">
        <f>SUM(D6:G6)</f>
        <v>43676</v>
      </c>
      <c r="C6" s="283">
        <f>SUM(H6:K6)</f>
        <v>42017</v>
      </c>
      <c r="D6" s="282">
        <v>9776</v>
      </c>
      <c r="E6" s="282">
        <v>9598</v>
      </c>
      <c r="F6" s="282">
        <v>12591</v>
      </c>
      <c r="G6" s="282">
        <v>11711</v>
      </c>
      <c r="H6" s="282">
        <v>9439</v>
      </c>
      <c r="I6" s="282">
        <v>9190</v>
      </c>
      <c r="J6" s="332">
        <v>11909</v>
      </c>
      <c r="K6" s="332">
        <v>11479</v>
      </c>
      <c r="L6" s="379"/>
    </row>
    <row r="7" spans="1:12" ht="36" customHeight="1">
      <c r="A7" s="281" t="s">
        <v>223</v>
      </c>
      <c r="B7" s="283">
        <f>SUM(D7:G7)</f>
        <v>9028</v>
      </c>
      <c r="C7" s="283">
        <f>SUM(H7:K7)</f>
        <v>17230</v>
      </c>
      <c r="D7" s="282">
        <v>1956</v>
      </c>
      <c r="E7" s="282">
        <v>2261</v>
      </c>
      <c r="F7" s="282">
        <v>2464</v>
      </c>
      <c r="G7" s="282">
        <v>2347</v>
      </c>
      <c r="H7" s="282">
        <v>2752</v>
      </c>
      <c r="I7" s="282">
        <v>4719</v>
      </c>
      <c r="J7" s="332">
        <v>5005</v>
      </c>
      <c r="K7" s="332">
        <v>4754</v>
      </c>
      <c r="L7" s="379"/>
    </row>
    <row r="8" spans="1:12" ht="36" customHeight="1">
      <c r="A8" s="278" t="s">
        <v>184</v>
      </c>
      <c r="B8" s="284">
        <f>SUM(D8:G8)</f>
        <v>2201</v>
      </c>
      <c r="C8" s="284">
        <f>SUM(H8:K8)</f>
        <v>4123</v>
      </c>
      <c r="D8" s="285">
        <v>490</v>
      </c>
      <c r="E8" s="285">
        <v>516</v>
      </c>
      <c r="F8" s="285">
        <v>519</v>
      </c>
      <c r="G8" s="285">
        <v>676</v>
      </c>
      <c r="H8" s="285">
        <v>839</v>
      </c>
      <c r="I8" s="285">
        <v>836</v>
      </c>
      <c r="J8" s="299">
        <v>968</v>
      </c>
      <c r="K8" s="299">
        <v>1480</v>
      </c>
      <c r="L8" s="379"/>
    </row>
    <row r="9" spans="1:12" s="287" customFormat="1" ht="36" customHeight="1">
      <c r="A9" s="286" t="s">
        <v>6</v>
      </c>
      <c r="B9" s="279">
        <f>SUM(D9:G9)</f>
        <v>54905</v>
      </c>
      <c r="C9" s="279">
        <f>SUM(H9:K9)</f>
        <v>63370</v>
      </c>
      <c r="D9" s="280">
        <f aca="true" t="shared" si="1" ref="D9:K9">D5+D8</f>
        <v>12222</v>
      </c>
      <c r="E9" s="280">
        <f t="shared" si="1"/>
        <v>12375</v>
      </c>
      <c r="F9" s="280">
        <f t="shared" si="1"/>
        <v>15574</v>
      </c>
      <c r="G9" s="280">
        <f t="shared" si="1"/>
        <v>14734</v>
      </c>
      <c r="H9" s="280">
        <f t="shared" si="1"/>
        <v>13030</v>
      </c>
      <c r="I9" s="280">
        <f t="shared" si="1"/>
        <v>14745</v>
      </c>
      <c r="J9" s="280">
        <f t="shared" si="1"/>
        <v>17882</v>
      </c>
      <c r="K9" s="297">
        <f t="shared" si="1"/>
        <v>17713</v>
      </c>
      <c r="L9" s="379"/>
    </row>
    <row r="10" spans="1:12" s="287" customFormat="1" ht="15" customHeight="1">
      <c r="A10" s="281" t="s">
        <v>186</v>
      </c>
      <c r="B10" s="288"/>
      <c r="C10" s="288"/>
      <c r="D10" s="288"/>
      <c r="E10" s="288"/>
      <c r="F10" s="288"/>
      <c r="G10" s="288"/>
      <c r="H10" s="288"/>
      <c r="I10" s="288"/>
      <c r="J10" s="298"/>
      <c r="K10" s="332"/>
      <c r="L10" s="379"/>
    </row>
    <row r="11" spans="1:12" s="287" customFormat="1" ht="25.5" customHeight="1">
      <c r="A11" s="281" t="s">
        <v>187</v>
      </c>
      <c r="B11" s="282">
        <f>SUM(D11:G11)</f>
        <v>32046</v>
      </c>
      <c r="C11" s="282">
        <f>SUM(H11:K11)</f>
        <v>29187</v>
      </c>
      <c r="D11" s="282">
        <v>7334</v>
      </c>
      <c r="E11" s="282">
        <v>8420</v>
      </c>
      <c r="F11" s="282">
        <v>7952</v>
      </c>
      <c r="G11" s="282">
        <v>8340</v>
      </c>
      <c r="H11" s="282">
        <v>6546</v>
      </c>
      <c r="I11" s="282">
        <v>7701</v>
      </c>
      <c r="J11" s="332">
        <v>7197</v>
      </c>
      <c r="K11" s="332">
        <v>7743</v>
      </c>
      <c r="L11" s="379"/>
    </row>
    <row r="12" spans="1:12" s="287" customFormat="1" ht="36" customHeight="1">
      <c r="A12" s="278" t="s">
        <v>263</v>
      </c>
      <c r="B12" s="279">
        <f>SUM(D12:G12)</f>
        <v>76387</v>
      </c>
      <c r="C12" s="279">
        <f>SUM(H12:K12)</f>
        <v>93371</v>
      </c>
      <c r="D12" s="279">
        <v>16091</v>
      </c>
      <c r="E12" s="279">
        <v>18890</v>
      </c>
      <c r="F12" s="279">
        <v>19637</v>
      </c>
      <c r="G12" s="279">
        <v>21769</v>
      </c>
      <c r="H12" s="279">
        <v>18426</v>
      </c>
      <c r="I12" s="279">
        <v>24642</v>
      </c>
      <c r="J12" s="297">
        <v>24719</v>
      </c>
      <c r="K12" s="297">
        <v>25584</v>
      </c>
      <c r="L12" s="379"/>
    </row>
    <row r="13" spans="1:12" s="287" customFormat="1" ht="15.75" customHeight="1">
      <c r="A13" s="281" t="s">
        <v>186</v>
      </c>
      <c r="B13" s="279"/>
      <c r="C13" s="279"/>
      <c r="D13" s="288"/>
      <c r="E13" s="288"/>
      <c r="F13" s="288"/>
      <c r="G13" s="279"/>
      <c r="H13" s="279"/>
      <c r="I13" s="279"/>
      <c r="J13" s="297"/>
      <c r="K13" s="361"/>
      <c r="L13" s="379"/>
    </row>
    <row r="14" spans="1:12" s="287" customFormat="1" ht="26.25" customHeight="1">
      <c r="A14" s="281" t="s">
        <v>187</v>
      </c>
      <c r="B14" s="289">
        <f>SUM(D14:G14)</f>
        <v>17195</v>
      </c>
      <c r="C14" s="289">
        <f>SUM(H14:K14)</f>
        <v>15514</v>
      </c>
      <c r="D14" s="282">
        <v>3951</v>
      </c>
      <c r="E14" s="282">
        <v>4775</v>
      </c>
      <c r="F14" s="282">
        <v>4450</v>
      </c>
      <c r="G14" s="282">
        <v>4019</v>
      </c>
      <c r="H14" s="289">
        <v>3437</v>
      </c>
      <c r="I14" s="282">
        <v>4485</v>
      </c>
      <c r="J14" s="332">
        <v>3993</v>
      </c>
      <c r="K14" s="332">
        <v>3599</v>
      </c>
      <c r="L14" s="379"/>
    </row>
    <row r="15" spans="1:12" s="287" customFormat="1" ht="36" customHeight="1">
      <c r="A15" s="290" t="s">
        <v>7</v>
      </c>
      <c r="B15" s="284">
        <f>B9+DATABASE</f>
        <v>131292</v>
      </c>
      <c r="C15" s="284">
        <f>SUM(H15:K15)</f>
        <v>156741</v>
      </c>
      <c r="D15" s="291">
        <f aca="true" t="shared" si="2" ref="D15:K15">D9+D12</f>
        <v>28313</v>
      </c>
      <c r="E15" s="291">
        <f t="shared" si="2"/>
        <v>31265</v>
      </c>
      <c r="F15" s="291">
        <f t="shared" si="2"/>
        <v>35211</v>
      </c>
      <c r="G15" s="291">
        <f t="shared" si="2"/>
        <v>36503</v>
      </c>
      <c r="H15" s="291">
        <f t="shared" si="2"/>
        <v>31456</v>
      </c>
      <c r="I15" s="291">
        <f t="shared" si="2"/>
        <v>39387</v>
      </c>
      <c r="J15" s="291">
        <f t="shared" si="2"/>
        <v>42601</v>
      </c>
      <c r="K15" s="291">
        <f t="shared" si="2"/>
        <v>43297</v>
      </c>
      <c r="L15" s="379"/>
    </row>
    <row r="16" spans="1:12" s="287" customFormat="1" ht="36" customHeight="1">
      <c r="A16" s="292" t="s">
        <v>8</v>
      </c>
      <c r="B16" s="284">
        <f>B9-DATABASE</f>
        <v>-21482</v>
      </c>
      <c r="C16" s="284">
        <f>SUM(H16:K16)</f>
        <v>-30001</v>
      </c>
      <c r="D16" s="291">
        <f aca="true" t="shared" si="3" ref="D16:K16">D9-D12</f>
        <v>-3869</v>
      </c>
      <c r="E16" s="291">
        <f t="shared" si="3"/>
        <v>-6515</v>
      </c>
      <c r="F16" s="291">
        <f t="shared" si="3"/>
        <v>-4063</v>
      </c>
      <c r="G16" s="291">
        <f t="shared" si="3"/>
        <v>-7035</v>
      </c>
      <c r="H16" s="291">
        <f t="shared" si="3"/>
        <v>-5396</v>
      </c>
      <c r="I16" s="291">
        <f t="shared" si="3"/>
        <v>-9897</v>
      </c>
      <c r="J16" s="291">
        <f t="shared" si="3"/>
        <v>-6837</v>
      </c>
      <c r="K16" s="291">
        <f t="shared" si="3"/>
        <v>-7871</v>
      </c>
      <c r="L16" s="379"/>
    </row>
    <row r="17" spans="1:12" ht="16.5" customHeight="1">
      <c r="A17" s="74" t="s">
        <v>337</v>
      </c>
      <c r="L17" s="379"/>
    </row>
    <row r="18" ht="15.75">
      <c r="A18" s="74" t="s">
        <v>336</v>
      </c>
    </row>
  </sheetData>
  <mergeCells count="5">
    <mergeCell ref="L1:L17"/>
    <mergeCell ref="B3:B4"/>
    <mergeCell ref="D3:G3"/>
    <mergeCell ref="H3:K3"/>
    <mergeCell ref="C3:C4"/>
  </mergeCells>
  <printOptions/>
  <pageMargins left="0.72" right="0.24" top="0.56" bottom="0" header="0.18" footer="0.28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0"/>
  <sheetViews>
    <sheetView workbookViewId="0" topLeftCell="B1">
      <pane xSplit="1" ySplit="4" topLeftCell="G28" activePane="bottomRight" state="frozen"/>
      <selection pane="topLeft" activeCell="B1" sqref="B1"/>
      <selection pane="topRight" activeCell="C1" sqref="C1"/>
      <selection pane="bottomLeft" activeCell="B5" sqref="B5"/>
      <selection pane="bottomRight" activeCell="M1" sqref="M1:M48"/>
    </sheetView>
  </sheetViews>
  <sheetFormatPr defaultColWidth="9.140625" defaultRowHeight="12.75"/>
  <cols>
    <col min="1" max="1" width="3.28125" style="3" customWidth="1"/>
    <col min="2" max="2" width="37.00390625" style="3" customWidth="1"/>
    <col min="3" max="12" width="9.28125" style="3" customWidth="1"/>
    <col min="13" max="13" width="3.00390625" style="3" customWidth="1"/>
    <col min="14" max="14" width="17.7109375" style="3" customWidth="1"/>
    <col min="15" max="16384" width="9.140625" style="3" customWidth="1"/>
  </cols>
  <sheetData>
    <row r="1" spans="1:13" s="127" customFormat="1" ht="15" customHeight="1">
      <c r="A1" s="41" t="s">
        <v>375</v>
      </c>
      <c r="M1" s="385" t="s">
        <v>181</v>
      </c>
    </row>
    <row r="2" spans="1:13" ht="11.25" customHeight="1">
      <c r="A2" s="12"/>
      <c r="E2" s="77"/>
      <c r="F2" s="77"/>
      <c r="G2" s="77"/>
      <c r="I2" s="77"/>
      <c r="J2" s="77"/>
      <c r="K2" s="77"/>
      <c r="L2" s="77" t="s">
        <v>185</v>
      </c>
      <c r="M2" s="385"/>
    </row>
    <row r="3" spans="1:13" ht="12.75" customHeight="1">
      <c r="A3" s="397" t="s">
        <v>10</v>
      </c>
      <c r="B3" s="398"/>
      <c r="C3" s="391" t="s">
        <v>280</v>
      </c>
      <c r="D3" s="391" t="s">
        <v>313</v>
      </c>
      <c r="E3" s="402" t="s">
        <v>280</v>
      </c>
      <c r="F3" s="403"/>
      <c r="G3" s="403"/>
      <c r="H3" s="404"/>
      <c r="I3" s="402" t="s">
        <v>313</v>
      </c>
      <c r="J3" s="403"/>
      <c r="K3" s="403"/>
      <c r="L3" s="404"/>
      <c r="M3" s="385"/>
    </row>
    <row r="4" spans="1:13" ht="10.5" customHeight="1">
      <c r="A4" s="405"/>
      <c r="B4" s="406"/>
      <c r="C4" s="407"/>
      <c r="D4" s="407"/>
      <c r="E4" s="50" t="s">
        <v>215</v>
      </c>
      <c r="F4" s="50" t="s">
        <v>217</v>
      </c>
      <c r="G4" s="50" t="s">
        <v>220</v>
      </c>
      <c r="H4" s="50" t="s">
        <v>269</v>
      </c>
      <c r="I4" s="50" t="s">
        <v>215</v>
      </c>
      <c r="J4" s="50" t="s">
        <v>217</v>
      </c>
      <c r="K4" s="50" t="s">
        <v>220</v>
      </c>
      <c r="L4" s="50" t="s">
        <v>269</v>
      </c>
      <c r="M4" s="385"/>
    </row>
    <row r="5" spans="1:14" ht="11.25" customHeight="1">
      <c r="A5" s="25" t="s">
        <v>276</v>
      </c>
      <c r="B5" s="209" t="s">
        <v>286</v>
      </c>
      <c r="C5" s="66">
        <f>SUM(E5:H5)</f>
        <v>43676</v>
      </c>
      <c r="D5" s="66">
        <f>SUM(I5:L5)</f>
        <v>42017</v>
      </c>
      <c r="E5" s="158">
        <f aca="true" t="shared" si="0" ref="E5:L5">E6+E19+E28+E40+E44</f>
        <v>9776</v>
      </c>
      <c r="F5" s="158">
        <f t="shared" si="0"/>
        <v>9598</v>
      </c>
      <c r="G5" s="158">
        <f t="shared" si="0"/>
        <v>12591</v>
      </c>
      <c r="H5" s="158">
        <f t="shared" si="0"/>
        <v>11711</v>
      </c>
      <c r="I5" s="158">
        <f t="shared" si="0"/>
        <v>9439</v>
      </c>
      <c r="J5" s="158">
        <f t="shared" si="0"/>
        <v>9190</v>
      </c>
      <c r="K5" s="158">
        <f t="shared" si="0"/>
        <v>11909</v>
      </c>
      <c r="L5" s="158">
        <f t="shared" si="0"/>
        <v>11479</v>
      </c>
      <c r="M5" s="385"/>
      <c r="N5" s="35"/>
    </row>
    <row r="6" spans="1:13" ht="11.25" customHeight="1">
      <c r="A6" s="25" t="s">
        <v>227</v>
      </c>
      <c r="B6" s="33"/>
      <c r="C6" s="38">
        <f aca="true" t="shared" si="1" ref="C6:C47">SUM(E6:H6)</f>
        <v>31818</v>
      </c>
      <c r="D6" s="38">
        <f aca="true" t="shared" si="2" ref="D6:D47">SUM(I6:L6)</f>
        <v>32245</v>
      </c>
      <c r="E6" s="38">
        <v>7224</v>
      </c>
      <c r="F6" s="38">
        <v>6586</v>
      </c>
      <c r="G6" s="38">
        <v>9338</v>
      </c>
      <c r="H6" s="38">
        <v>8670</v>
      </c>
      <c r="I6" s="38">
        <v>7153</v>
      </c>
      <c r="J6" s="38">
        <v>6665</v>
      </c>
      <c r="K6" s="38">
        <v>9386</v>
      </c>
      <c r="L6" s="38">
        <v>9041</v>
      </c>
      <c r="M6" s="385"/>
    </row>
    <row r="7" spans="1:13" ht="11.25" customHeight="1">
      <c r="A7" s="25"/>
      <c r="B7" s="33" t="s">
        <v>44</v>
      </c>
      <c r="C7" s="67">
        <f t="shared" si="1"/>
        <v>69</v>
      </c>
      <c r="D7" s="67">
        <f t="shared" si="2"/>
        <v>181</v>
      </c>
      <c r="E7" s="67">
        <v>17</v>
      </c>
      <c r="F7" s="67">
        <v>14</v>
      </c>
      <c r="G7" s="67">
        <v>24</v>
      </c>
      <c r="H7" s="67">
        <v>14</v>
      </c>
      <c r="I7" s="67">
        <v>37</v>
      </c>
      <c r="J7" s="67">
        <v>53</v>
      </c>
      <c r="K7" s="67">
        <v>46</v>
      </c>
      <c r="L7" s="67">
        <v>45</v>
      </c>
      <c r="M7" s="385"/>
    </row>
    <row r="8" spans="1:13" ht="11.25" customHeight="1">
      <c r="A8" s="10"/>
      <c r="B8" s="33" t="s">
        <v>11</v>
      </c>
      <c r="C8" s="67">
        <f t="shared" si="1"/>
        <v>1098</v>
      </c>
      <c r="D8" s="67">
        <f t="shared" si="2"/>
        <v>1358</v>
      </c>
      <c r="E8" s="67">
        <v>218</v>
      </c>
      <c r="F8" s="67">
        <v>246</v>
      </c>
      <c r="G8" s="67">
        <v>286</v>
      </c>
      <c r="H8" s="67">
        <v>348</v>
      </c>
      <c r="I8" s="67">
        <v>309</v>
      </c>
      <c r="J8" s="67">
        <v>370</v>
      </c>
      <c r="K8" s="67">
        <v>345</v>
      </c>
      <c r="L8" s="67">
        <v>334</v>
      </c>
      <c r="M8" s="385"/>
    </row>
    <row r="9" spans="1:13" ht="11.25" customHeight="1">
      <c r="A9" s="10"/>
      <c r="B9" s="33" t="s">
        <v>12</v>
      </c>
      <c r="C9" s="67">
        <f t="shared" si="1"/>
        <v>7400</v>
      </c>
      <c r="D9" s="67">
        <f t="shared" si="2"/>
        <v>6456</v>
      </c>
      <c r="E9" s="67">
        <v>1660</v>
      </c>
      <c r="F9" s="67">
        <v>2050</v>
      </c>
      <c r="G9" s="67">
        <v>1542</v>
      </c>
      <c r="H9" s="67">
        <v>2148</v>
      </c>
      <c r="I9" s="67">
        <v>1437</v>
      </c>
      <c r="J9" s="67">
        <v>1885</v>
      </c>
      <c r="K9" s="67">
        <v>1383</v>
      </c>
      <c r="L9" s="67">
        <v>1751</v>
      </c>
      <c r="M9" s="385"/>
    </row>
    <row r="10" spans="1:13" ht="11.25" customHeight="1">
      <c r="A10" s="10"/>
      <c r="B10" s="33" t="s">
        <v>13</v>
      </c>
      <c r="C10" s="67">
        <f t="shared" si="1"/>
        <v>1179</v>
      </c>
      <c r="D10" s="67">
        <f t="shared" si="2"/>
        <v>823</v>
      </c>
      <c r="E10" s="67">
        <v>341</v>
      </c>
      <c r="F10" s="67">
        <v>323</v>
      </c>
      <c r="G10" s="67">
        <v>265</v>
      </c>
      <c r="H10" s="67">
        <v>250</v>
      </c>
      <c r="I10" s="67">
        <v>224</v>
      </c>
      <c r="J10" s="67">
        <v>217</v>
      </c>
      <c r="K10" s="67">
        <v>172</v>
      </c>
      <c r="L10" s="67">
        <v>210</v>
      </c>
      <c r="M10" s="385"/>
    </row>
    <row r="11" spans="1:13" ht="11.25" customHeight="1">
      <c r="A11" s="10"/>
      <c r="B11" s="33" t="s">
        <v>14</v>
      </c>
      <c r="C11" s="67">
        <f t="shared" si="1"/>
        <v>1576</v>
      </c>
      <c r="D11" s="67">
        <f t="shared" si="2"/>
        <v>1349</v>
      </c>
      <c r="E11" s="67">
        <v>352</v>
      </c>
      <c r="F11" s="67">
        <v>489</v>
      </c>
      <c r="G11" s="67">
        <v>329</v>
      </c>
      <c r="H11" s="67">
        <v>406</v>
      </c>
      <c r="I11" s="67">
        <v>325</v>
      </c>
      <c r="J11" s="67">
        <v>293</v>
      </c>
      <c r="K11" s="67">
        <v>319</v>
      </c>
      <c r="L11" s="67">
        <v>412</v>
      </c>
      <c r="M11" s="385"/>
    </row>
    <row r="12" spans="1:13" ht="11.25" customHeight="1">
      <c r="A12" s="10"/>
      <c r="B12" s="33" t="s">
        <v>15</v>
      </c>
      <c r="C12" s="67">
        <f t="shared" si="1"/>
        <v>882</v>
      </c>
      <c r="D12" s="67">
        <f t="shared" si="2"/>
        <v>670</v>
      </c>
      <c r="E12" s="67">
        <v>221</v>
      </c>
      <c r="F12" s="67">
        <v>181</v>
      </c>
      <c r="G12" s="67">
        <v>221</v>
      </c>
      <c r="H12" s="67">
        <v>259</v>
      </c>
      <c r="I12" s="67">
        <v>168</v>
      </c>
      <c r="J12" s="67">
        <v>147</v>
      </c>
      <c r="K12" s="67">
        <v>167</v>
      </c>
      <c r="L12" s="67">
        <v>188</v>
      </c>
      <c r="M12" s="385"/>
    </row>
    <row r="13" spans="1:13" ht="11.25" customHeight="1">
      <c r="A13" s="10"/>
      <c r="B13" s="33" t="s">
        <v>16</v>
      </c>
      <c r="C13" s="67">
        <f t="shared" si="1"/>
        <v>731</v>
      </c>
      <c r="D13" s="67">
        <f t="shared" si="2"/>
        <v>524</v>
      </c>
      <c r="E13" s="67">
        <v>21</v>
      </c>
      <c r="F13" s="67">
        <v>3</v>
      </c>
      <c r="G13" s="67">
        <v>667</v>
      </c>
      <c r="H13" s="67">
        <v>40</v>
      </c>
      <c r="I13" s="67">
        <v>63</v>
      </c>
      <c r="J13" s="67">
        <v>23</v>
      </c>
      <c r="K13" s="67">
        <v>403</v>
      </c>
      <c r="L13" s="67">
        <v>35</v>
      </c>
      <c r="M13" s="385"/>
    </row>
    <row r="14" spans="1:13" ht="11.25" customHeight="1">
      <c r="A14" s="10"/>
      <c r="B14" s="33" t="s">
        <v>19</v>
      </c>
      <c r="C14" s="67">
        <f t="shared" si="1"/>
        <v>505</v>
      </c>
      <c r="D14" s="67">
        <f t="shared" si="2"/>
        <v>1032</v>
      </c>
      <c r="E14" s="67">
        <v>78</v>
      </c>
      <c r="F14" s="67">
        <v>110</v>
      </c>
      <c r="G14" s="67">
        <v>109</v>
      </c>
      <c r="H14" s="67">
        <v>208</v>
      </c>
      <c r="I14" s="67">
        <v>109</v>
      </c>
      <c r="J14" s="67">
        <v>148</v>
      </c>
      <c r="K14" s="67">
        <v>275</v>
      </c>
      <c r="L14" s="67">
        <v>500</v>
      </c>
      <c r="M14" s="385"/>
    </row>
    <row r="15" spans="1:13" ht="11.25" customHeight="1">
      <c r="A15" s="10"/>
      <c r="B15" s="33" t="s">
        <v>28</v>
      </c>
      <c r="C15" s="67">
        <f t="shared" si="1"/>
        <v>36</v>
      </c>
      <c r="D15" s="67">
        <f t="shared" si="2"/>
        <v>25</v>
      </c>
      <c r="E15" s="67">
        <v>5</v>
      </c>
      <c r="F15" s="67">
        <v>15</v>
      </c>
      <c r="G15" s="67">
        <v>8</v>
      </c>
      <c r="H15" s="67">
        <v>8</v>
      </c>
      <c r="I15" s="67">
        <v>4</v>
      </c>
      <c r="J15" s="67">
        <v>6</v>
      </c>
      <c r="K15" s="67">
        <v>7</v>
      </c>
      <c r="L15" s="67">
        <v>8</v>
      </c>
      <c r="M15" s="385"/>
    </row>
    <row r="16" spans="1:13" ht="11.25" customHeight="1">
      <c r="A16" s="10"/>
      <c r="B16" s="33" t="s">
        <v>33</v>
      </c>
      <c r="C16" s="67">
        <f t="shared" si="1"/>
        <v>565</v>
      </c>
      <c r="D16" s="67">
        <f t="shared" si="2"/>
        <v>606</v>
      </c>
      <c r="E16" s="67">
        <v>124</v>
      </c>
      <c r="F16" s="67">
        <v>156</v>
      </c>
      <c r="G16" s="67">
        <v>140</v>
      </c>
      <c r="H16" s="67">
        <v>145</v>
      </c>
      <c r="I16" s="67">
        <v>158</v>
      </c>
      <c r="J16" s="67">
        <v>170</v>
      </c>
      <c r="K16" s="67">
        <v>133</v>
      </c>
      <c r="L16" s="67">
        <v>145</v>
      </c>
      <c r="M16" s="385"/>
    </row>
    <row r="17" spans="1:13" ht="11.25" customHeight="1">
      <c r="A17" s="10"/>
      <c r="B17" s="33" t="s">
        <v>18</v>
      </c>
      <c r="C17" s="67">
        <f t="shared" si="1"/>
        <v>17185</v>
      </c>
      <c r="D17" s="67">
        <f t="shared" si="2"/>
        <v>18521</v>
      </c>
      <c r="E17" s="67">
        <v>4043</v>
      </c>
      <c r="F17" s="67">
        <v>2846</v>
      </c>
      <c r="G17" s="67">
        <v>5611</v>
      </c>
      <c r="H17" s="67">
        <v>4685</v>
      </c>
      <c r="I17" s="67">
        <v>4161</v>
      </c>
      <c r="J17" s="67">
        <v>3188</v>
      </c>
      <c r="K17" s="67">
        <v>5940</v>
      </c>
      <c r="L17" s="67">
        <v>5232</v>
      </c>
      <c r="M17" s="385"/>
    </row>
    <row r="18" spans="1:13" ht="11.25" customHeight="1">
      <c r="A18" s="10"/>
      <c r="B18" s="31" t="s">
        <v>20</v>
      </c>
      <c r="C18" s="37">
        <f t="shared" si="1"/>
        <v>592</v>
      </c>
      <c r="D18" s="37">
        <f t="shared" si="2"/>
        <v>700</v>
      </c>
      <c r="E18" s="37">
        <f aca="true" t="shared" si="3" ref="E18:L18">E6-SUM(E7:E17)</f>
        <v>144</v>
      </c>
      <c r="F18" s="37">
        <f t="shared" si="3"/>
        <v>153</v>
      </c>
      <c r="G18" s="37">
        <f t="shared" si="3"/>
        <v>136</v>
      </c>
      <c r="H18" s="37">
        <f t="shared" si="3"/>
        <v>159</v>
      </c>
      <c r="I18" s="37">
        <f t="shared" si="3"/>
        <v>158</v>
      </c>
      <c r="J18" s="37">
        <f t="shared" si="3"/>
        <v>165</v>
      </c>
      <c r="K18" s="37">
        <f t="shared" si="3"/>
        <v>196</v>
      </c>
      <c r="L18" s="37">
        <f t="shared" si="3"/>
        <v>181</v>
      </c>
      <c r="M18" s="385"/>
    </row>
    <row r="19" spans="1:13" ht="11.25" customHeight="1">
      <c r="A19" s="25" t="s">
        <v>228</v>
      </c>
      <c r="B19" s="31"/>
      <c r="C19" s="36">
        <f t="shared" si="1"/>
        <v>624</v>
      </c>
      <c r="D19" s="36">
        <f t="shared" si="2"/>
        <v>580</v>
      </c>
      <c r="E19" s="38">
        <v>147</v>
      </c>
      <c r="F19" s="38">
        <v>209</v>
      </c>
      <c r="G19" s="38">
        <v>125</v>
      </c>
      <c r="H19" s="38">
        <v>143</v>
      </c>
      <c r="I19" s="38">
        <v>135</v>
      </c>
      <c r="J19" s="38">
        <v>154</v>
      </c>
      <c r="K19" s="38">
        <v>131</v>
      </c>
      <c r="L19" s="38">
        <v>160</v>
      </c>
      <c r="M19" s="385"/>
    </row>
    <row r="20" spans="1:13" ht="11.25" customHeight="1">
      <c r="A20" s="25"/>
      <c r="B20" s="31" t="s">
        <v>277</v>
      </c>
      <c r="C20" s="37">
        <f t="shared" si="1"/>
        <v>12</v>
      </c>
      <c r="D20" s="37">
        <f t="shared" si="2"/>
        <v>13</v>
      </c>
      <c r="E20" s="67">
        <v>2</v>
      </c>
      <c r="F20" s="67">
        <v>4</v>
      </c>
      <c r="G20" s="67">
        <v>1</v>
      </c>
      <c r="H20" s="67">
        <v>5</v>
      </c>
      <c r="I20" s="155">
        <v>0</v>
      </c>
      <c r="J20" s="67">
        <v>3</v>
      </c>
      <c r="K20" s="155">
        <v>0</v>
      </c>
      <c r="L20" s="67">
        <v>10</v>
      </c>
      <c r="M20" s="385"/>
    </row>
    <row r="21" spans="1:13" ht="15" customHeight="1">
      <c r="A21" s="10"/>
      <c r="B21" s="31" t="s">
        <v>279</v>
      </c>
      <c r="C21" s="37">
        <f t="shared" si="1"/>
        <v>110</v>
      </c>
      <c r="D21" s="37">
        <f t="shared" si="2"/>
        <v>78</v>
      </c>
      <c r="E21" s="67">
        <v>22</v>
      </c>
      <c r="F21" s="67">
        <v>60</v>
      </c>
      <c r="G21" s="67">
        <v>9</v>
      </c>
      <c r="H21" s="67">
        <v>19</v>
      </c>
      <c r="I21" s="67">
        <v>15</v>
      </c>
      <c r="J21" s="67">
        <v>16</v>
      </c>
      <c r="K21" s="67">
        <v>22</v>
      </c>
      <c r="L21" s="67">
        <v>25</v>
      </c>
      <c r="M21" s="385"/>
    </row>
    <row r="22" spans="1:13" ht="11.25" customHeight="1">
      <c r="A22" s="10"/>
      <c r="B22" s="31" t="s">
        <v>23</v>
      </c>
      <c r="C22" s="37">
        <f t="shared" si="1"/>
        <v>106</v>
      </c>
      <c r="D22" s="37">
        <f t="shared" si="2"/>
        <v>116</v>
      </c>
      <c r="E22" s="67">
        <v>22</v>
      </c>
      <c r="F22" s="67">
        <v>39</v>
      </c>
      <c r="G22" s="67">
        <v>27</v>
      </c>
      <c r="H22" s="67">
        <v>18</v>
      </c>
      <c r="I22" s="67">
        <v>20</v>
      </c>
      <c r="J22" s="67">
        <v>40</v>
      </c>
      <c r="K22" s="67">
        <v>26</v>
      </c>
      <c r="L22" s="67">
        <v>30</v>
      </c>
      <c r="M22" s="385"/>
    </row>
    <row r="23" spans="1:13" ht="11.25" customHeight="1">
      <c r="A23" s="10"/>
      <c r="B23" s="31" t="s">
        <v>32</v>
      </c>
      <c r="C23" s="37">
        <f t="shared" si="1"/>
        <v>138</v>
      </c>
      <c r="D23" s="37">
        <f t="shared" si="2"/>
        <v>95</v>
      </c>
      <c r="E23" s="67">
        <v>40</v>
      </c>
      <c r="F23" s="67">
        <v>33</v>
      </c>
      <c r="G23" s="67">
        <v>30</v>
      </c>
      <c r="H23" s="67">
        <v>35</v>
      </c>
      <c r="I23" s="67">
        <v>31</v>
      </c>
      <c r="J23" s="67">
        <v>30</v>
      </c>
      <c r="K23" s="67">
        <v>14</v>
      </c>
      <c r="L23" s="67">
        <v>20</v>
      </c>
      <c r="M23" s="385"/>
    </row>
    <row r="24" spans="1:13" ht="11.25" customHeight="1">
      <c r="A24" s="10"/>
      <c r="B24" s="31" t="s">
        <v>27</v>
      </c>
      <c r="C24" s="37">
        <f t="shared" si="1"/>
        <v>39</v>
      </c>
      <c r="D24" s="37">
        <f t="shared" si="2"/>
        <v>42</v>
      </c>
      <c r="E24" s="67">
        <v>8</v>
      </c>
      <c r="F24" s="67">
        <v>9</v>
      </c>
      <c r="G24" s="67">
        <v>9</v>
      </c>
      <c r="H24" s="67">
        <v>13</v>
      </c>
      <c r="I24" s="67">
        <v>9</v>
      </c>
      <c r="J24" s="67">
        <v>10</v>
      </c>
      <c r="K24" s="67">
        <v>11</v>
      </c>
      <c r="L24" s="67">
        <v>12</v>
      </c>
      <c r="M24" s="385"/>
    </row>
    <row r="25" spans="1:13" ht="11.25" customHeight="1">
      <c r="A25" s="10"/>
      <c r="B25" s="31" t="s">
        <v>34</v>
      </c>
      <c r="C25" s="37">
        <f t="shared" si="1"/>
        <v>12</v>
      </c>
      <c r="D25" s="37">
        <f t="shared" si="2"/>
        <v>19</v>
      </c>
      <c r="E25" s="67">
        <v>6</v>
      </c>
      <c r="F25" s="67">
        <v>5</v>
      </c>
      <c r="G25" s="67">
        <v>1</v>
      </c>
      <c r="H25" s="155">
        <v>0</v>
      </c>
      <c r="I25" s="67">
        <v>6</v>
      </c>
      <c r="J25" s="67">
        <v>1</v>
      </c>
      <c r="K25" s="67">
        <v>5</v>
      </c>
      <c r="L25" s="67">
        <v>7</v>
      </c>
      <c r="M25" s="385"/>
    </row>
    <row r="26" spans="1:13" ht="11.25" customHeight="1">
      <c r="A26" s="10"/>
      <c r="B26" s="31" t="s">
        <v>139</v>
      </c>
      <c r="C26" s="37">
        <f t="shared" si="1"/>
        <v>22</v>
      </c>
      <c r="D26" s="37">
        <f t="shared" si="2"/>
        <v>20</v>
      </c>
      <c r="E26" s="67">
        <v>6</v>
      </c>
      <c r="F26" s="67">
        <v>4</v>
      </c>
      <c r="G26" s="67">
        <v>4</v>
      </c>
      <c r="H26" s="67">
        <v>8</v>
      </c>
      <c r="I26" s="67">
        <v>7</v>
      </c>
      <c r="J26" s="67">
        <v>4</v>
      </c>
      <c r="K26" s="67">
        <v>3</v>
      </c>
      <c r="L26" s="67">
        <v>6</v>
      </c>
      <c r="M26" s="385"/>
    </row>
    <row r="27" spans="1:13" ht="11.25" customHeight="1">
      <c r="A27" s="10"/>
      <c r="B27" s="31" t="s">
        <v>20</v>
      </c>
      <c r="C27" s="37">
        <f t="shared" si="1"/>
        <v>185</v>
      </c>
      <c r="D27" s="37">
        <f t="shared" si="2"/>
        <v>197</v>
      </c>
      <c r="E27" s="67">
        <f aca="true" t="shared" si="4" ref="E27:L27">E19-SUM(E20:E26)</f>
        <v>41</v>
      </c>
      <c r="F27" s="67">
        <f t="shared" si="4"/>
        <v>55</v>
      </c>
      <c r="G27" s="67">
        <f t="shared" si="4"/>
        <v>44</v>
      </c>
      <c r="H27" s="67">
        <f t="shared" si="4"/>
        <v>45</v>
      </c>
      <c r="I27" s="67">
        <f t="shared" si="4"/>
        <v>47</v>
      </c>
      <c r="J27" s="67">
        <f t="shared" si="4"/>
        <v>50</v>
      </c>
      <c r="K27" s="67">
        <f t="shared" si="4"/>
        <v>50</v>
      </c>
      <c r="L27" s="67">
        <f t="shared" si="4"/>
        <v>50</v>
      </c>
      <c r="M27" s="385"/>
    </row>
    <row r="28" spans="1:13" ht="11.25" customHeight="1">
      <c r="A28" s="25" t="s">
        <v>229</v>
      </c>
      <c r="B28" s="31"/>
      <c r="C28" s="36">
        <f t="shared" si="1"/>
        <v>3190</v>
      </c>
      <c r="D28" s="36">
        <f t="shared" si="2"/>
        <v>3287</v>
      </c>
      <c r="E28" s="38">
        <v>649</v>
      </c>
      <c r="F28" s="38">
        <v>814</v>
      </c>
      <c r="G28" s="38">
        <v>810</v>
      </c>
      <c r="H28" s="38">
        <v>917</v>
      </c>
      <c r="I28" s="38">
        <v>726</v>
      </c>
      <c r="J28" s="38">
        <v>815</v>
      </c>
      <c r="K28" s="38">
        <v>783</v>
      </c>
      <c r="L28" s="38">
        <v>963</v>
      </c>
      <c r="M28" s="385"/>
    </row>
    <row r="29" spans="1:13" ht="11.25" customHeight="1">
      <c r="A29" s="10"/>
      <c r="B29" s="31" t="s">
        <v>149</v>
      </c>
      <c r="C29" s="37">
        <f t="shared" si="1"/>
        <v>55</v>
      </c>
      <c r="D29" s="37">
        <f t="shared" si="2"/>
        <v>41</v>
      </c>
      <c r="E29" s="67">
        <v>14</v>
      </c>
      <c r="F29" s="67">
        <v>11</v>
      </c>
      <c r="G29" s="67">
        <v>13</v>
      </c>
      <c r="H29" s="67">
        <v>17</v>
      </c>
      <c r="I29" s="67">
        <v>9</v>
      </c>
      <c r="J29" s="67">
        <v>8</v>
      </c>
      <c r="K29" s="67">
        <v>9</v>
      </c>
      <c r="L29" s="67">
        <v>15</v>
      </c>
      <c r="M29" s="385"/>
    </row>
    <row r="30" spans="1:14" ht="11.25" customHeight="1">
      <c r="A30" s="10"/>
      <c r="B30" s="31" t="s">
        <v>24</v>
      </c>
      <c r="C30" s="37">
        <f t="shared" si="1"/>
        <v>211</v>
      </c>
      <c r="D30" s="37">
        <f t="shared" si="2"/>
        <v>175</v>
      </c>
      <c r="E30" s="67">
        <v>52</v>
      </c>
      <c r="F30" s="67">
        <v>47</v>
      </c>
      <c r="G30" s="67">
        <v>27</v>
      </c>
      <c r="H30" s="67">
        <v>85</v>
      </c>
      <c r="I30" s="67">
        <v>56</v>
      </c>
      <c r="J30" s="67">
        <v>26</v>
      </c>
      <c r="K30" s="67">
        <v>31</v>
      </c>
      <c r="L30" s="67">
        <v>62</v>
      </c>
      <c r="M30" s="385"/>
      <c r="N30" s="35"/>
    </row>
    <row r="31" spans="1:13" ht="11.25" customHeight="1">
      <c r="A31" s="10"/>
      <c r="B31" s="31" t="s">
        <v>25</v>
      </c>
      <c r="C31" s="37">
        <f t="shared" si="1"/>
        <v>1018</v>
      </c>
      <c r="D31" s="37">
        <f t="shared" si="2"/>
        <v>1206</v>
      </c>
      <c r="E31" s="67">
        <v>220</v>
      </c>
      <c r="F31" s="67">
        <v>302</v>
      </c>
      <c r="G31" s="67">
        <v>210</v>
      </c>
      <c r="H31" s="67">
        <v>286</v>
      </c>
      <c r="I31" s="67">
        <v>283</v>
      </c>
      <c r="J31" s="67">
        <v>328</v>
      </c>
      <c r="K31" s="67">
        <v>258</v>
      </c>
      <c r="L31" s="67">
        <v>337</v>
      </c>
      <c r="M31" s="385"/>
    </row>
    <row r="32" spans="1:13" ht="11.25" customHeight="1">
      <c r="A32" s="10"/>
      <c r="B32" s="31" t="s">
        <v>138</v>
      </c>
      <c r="C32" s="37">
        <f t="shared" si="1"/>
        <v>1</v>
      </c>
      <c r="D32" s="37">
        <f t="shared" si="2"/>
        <v>4</v>
      </c>
      <c r="E32" s="155">
        <v>0</v>
      </c>
      <c r="F32" s="155">
        <v>0</v>
      </c>
      <c r="G32" s="155">
        <v>0</v>
      </c>
      <c r="H32" s="67">
        <v>1</v>
      </c>
      <c r="I32" s="67">
        <v>3</v>
      </c>
      <c r="J32" s="67">
        <v>1</v>
      </c>
      <c r="K32" s="155">
        <v>0</v>
      </c>
      <c r="L32" s="155">
        <v>0</v>
      </c>
      <c r="M32" s="385"/>
    </row>
    <row r="33" spans="1:13" ht="11.25" customHeight="1">
      <c r="A33" s="10"/>
      <c r="B33" s="31" t="s">
        <v>17</v>
      </c>
      <c r="C33" s="37">
        <f t="shared" si="1"/>
        <v>774</v>
      </c>
      <c r="D33" s="37">
        <f t="shared" si="2"/>
        <v>767</v>
      </c>
      <c r="E33" s="67">
        <v>155</v>
      </c>
      <c r="F33" s="67">
        <v>205</v>
      </c>
      <c r="G33" s="67">
        <v>187</v>
      </c>
      <c r="H33" s="67">
        <v>227</v>
      </c>
      <c r="I33" s="67">
        <v>161</v>
      </c>
      <c r="J33" s="67">
        <v>192</v>
      </c>
      <c r="K33" s="67">
        <v>208</v>
      </c>
      <c r="L33" s="67">
        <v>206</v>
      </c>
      <c r="M33" s="385"/>
    </row>
    <row r="34" spans="1:13" ht="11.25" customHeight="1">
      <c r="A34" s="10"/>
      <c r="B34" s="31" t="s">
        <v>26</v>
      </c>
      <c r="C34" s="37">
        <f t="shared" si="1"/>
        <v>120</v>
      </c>
      <c r="D34" s="37">
        <f t="shared" si="2"/>
        <v>165</v>
      </c>
      <c r="E34" s="67">
        <v>27</v>
      </c>
      <c r="F34" s="67">
        <v>28</v>
      </c>
      <c r="G34" s="67">
        <v>31</v>
      </c>
      <c r="H34" s="67">
        <v>34</v>
      </c>
      <c r="I34" s="67">
        <v>26</v>
      </c>
      <c r="J34" s="67">
        <v>53</v>
      </c>
      <c r="K34" s="67">
        <v>31</v>
      </c>
      <c r="L34" s="67">
        <v>55</v>
      </c>
      <c r="M34" s="385"/>
    </row>
    <row r="35" spans="1:13" ht="11.25" customHeight="1">
      <c r="A35" s="10"/>
      <c r="B35" s="31" t="s">
        <v>137</v>
      </c>
      <c r="C35" s="37">
        <f t="shared" si="1"/>
        <v>492</v>
      </c>
      <c r="D35" s="37">
        <f t="shared" si="2"/>
        <v>542</v>
      </c>
      <c r="E35" s="67">
        <v>115</v>
      </c>
      <c r="F35" s="67">
        <v>118</v>
      </c>
      <c r="G35" s="67">
        <v>147</v>
      </c>
      <c r="H35" s="67">
        <v>112</v>
      </c>
      <c r="I35" s="67">
        <v>110</v>
      </c>
      <c r="J35" s="67">
        <v>114</v>
      </c>
      <c r="K35" s="67">
        <v>143</v>
      </c>
      <c r="L35" s="67">
        <v>175</v>
      </c>
      <c r="M35" s="385"/>
    </row>
    <row r="36" spans="1:13" ht="11.25" customHeight="1">
      <c r="A36" s="10"/>
      <c r="B36" s="31" t="s">
        <v>45</v>
      </c>
      <c r="C36" s="37">
        <f t="shared" si="1"/>
        <v>103</v>
      </c>
      <c r="D36" s="37">
        <f t="shared" si="2"/>
        <v>47</v>
      </c>
      <c r="E36" s="67">
        <v>12</v>
      </c>
      <c r="F36" s="67">
        <v>19</v>
      </c>
      <c r="G36" s="67">
        <v>43</v>
      </c>
      <c r="H36" s="67">
        <v>29</v>
      </c>
      <c r="I36" s="67">
        <v>7</v>
      </c>
      <c r="J36" s="67">
        <v>15</v>
      </c>
      <c r="K36" s="67">
        <v>14</v>
      </c>
      <c r="L36" s="67">
        <v>11</v>
      </c>
      <c r="M36" s="385"/>
    </row>
    <row r="37" spans="1:13" ht="11.25" customHeight="1">
      <c r="A37" s="10"/>
      <c r="B37" s="31" t="s">
        <v>29</v>
      </c>
      <c r="C37" s="37">
        <f t="shared" si="1"/>
        <v>4</v>
      </c>
      <c r="D37" s="37">
        <f t="shared" si="2"/>
        <v>14</v>
      </c>
      <c r="E37" s="155">
        <v>0</v>
      </c>
      <c r="F37" s="67">
        <v>1</v>
      </c>
      <c r="G37" s="67">
        <v>1</v>
      </c>
      <c r="H37" s="67">
        <v>2</v>
      </c>
      <c r="I37" s="67">
        <v>1</v>
      </c>
      <c r="J37" s="67">
        <v>3</v>
      </c>
      <c r="K37" s="67">
        <v>5</v>
      </c>
      <c r="L37" s="67">
        <v>5</v>
      </c>
      <c r="M37" s="385"/>
    </row>
    <row r="38" spans="1:13" ht="11.25" customHeight="1">
      <c r="A38" s="10"/>
      <c r="B38" s="31" t="s">
        <v>31</v>
      </c>
      <c r="C38" s="37">
        <f t="shared" si="1"/>
        <v>66</v>
      </c>
      <c r="D38" s="37">
        <f t="shared" si="2"/>
        <v>23</v>
      </c>
      <c r="E38" s="67">
        <v>10</v>
      </c>
      <c r="F38" s="67">
        <v>20</v>
      </c>
      <c r="G38" s="67">
        <v>22</v>
      </c>
      <c r="H38" s="67">
        <v>14</v>
      </c>
      <c r="I38" s="67">
        <v>6</v>
      </c>
      <c r="J38" s="67">
        <v>9</v>
      </c>
      <c r="K38" s="67">
        <v>4</v>
      </c>
      <c r="L38" s="67">
        <v>4</v>
      </c>
      <c r="M38" s="385"/>
    </row>
    <row r="39" spans="1:13" ht="11.25" customHeight="1">
      <c r="A39" s="10"/>
      <c r="B39" s="31" t="s">
        <v>20</v>
      </c>
      <c r="C39" s="37">
        <f t="shared" si="1"/>
        <v>346</v>
      </c>
      <c r="D39" s="37">
        <f t="shared" si="2"/>
        <v>303</v>
      </c>
      <c r="E39" s="37">
        <f aca="true" t="shared" si="5" ref="E39:L39">E28-SUM(E29:E38)</f>
        <v>44</v>
      </c>
      <c r="F39" s="37">
        <f t="shared" si="5"/>
        <v>63</v>
      </c>
      <c r="G39" s="37">
        <f t="shared" si="5"/>
        <v>129</v>
      </c>
      <c r="H39" s="37">
        <f t="shared" si="5"/>
        <v>110</v>
      </c>
      <c r="I39" s="37">
        <f t="shared" si="5"/>
        <v>64</v>
      </c>
      <c r="J39" s="37">
        <f t="shared" si="5"/>
        <v>66</v>
      </c>
      <c r="K39" s="37">
        <f t="shared" si="5"/>
        <v>80</v>
      </c>
      <c r="L39" s="37">
        <f t="shared" si="5"/>
        <v>93</v>
      </c>
      <c r="M39" s="385"/>
    </row>
    <row r="40" spans="1:13" ht="11.25" customHeight="1">
      <c r="A40" s="25" t="s">
        <v>230</v>
      </c>
      <c r="B40" s="31"/>
      <c r="C40" s="36">
        <f t="shared" si="1"/>
        <v>7925</v>
      </c>
      <c r="D40" s="36">
        <f t="shared" si="2"/>
        <v>5816</v>
      </c>
      <c r="E40" s="38">
        <v>1726</v>
      </c>
      <c r="F40" s="38">
        <v>1956</v>
      </c>
      <c r="G40" s="38">
        <v>2289</v>
      </c>
      <c r="H40" s="38">
        <v>1954</v>
      </c>
      <c r="I40" s="38">
        <v>1408</v>
      </c>
      <c r="J40" s="38">
        <v>1529</v>
      </c>
      <c r="K40" s="38">
        <v>1589</v>
      </c>
      <c r="L40" s="38">
        <v>1290</v>
      </c>
      <c r="M40" s="385"/>
    </row>
    <row r="41" spans="1:13" ht="11.25" customHeight="1">
      <c r="A41" s="10"/>
      <c r="B41" s="31" t="s">
        <v>22</v>
      </c>
      <c r="C41" s="37">
        <f t="shared" si="1"/>
        <v>140</v>
      </c>
      <c r="D41" s="37">
        <f t="shared" si="2"/>
        <v>76</v>
      </c>
      <c r="E41" s="67">
        <v>39</v>
      </c>
      <c r="F41" s="67">
        <v>36</v>
      </c>
      <c r="G41" s="67">
        <v>33</v>
      </c>
      <c r="H41" s="67">
        <v>32</v>
      </c>
      <c r="I41" s="67">
        <v>20</v>
      </c>
      <c r="J41" s="67">
        <v>16</v>
      </c>
      <c r="K41" s="67">
        <v>16</v>
      </c>
      <c r="L41" s="67">
        <v>24</v>
      </c>
      <c r="M41" s="385"/>
    </row>
    <row r="42" spans="1:13" ht="11.25" customHeight="1">
      <c r="A42" s="10"/>
      <c r="B42" s="31" t="s">
        <v>30</v>
      </c>
      <c r="C42" s="37">
        <f t="shared" si="1"/>
        <v>7678</v>
      </c>
      <c r="D42" s="37">
        <f t="shared" si="2"/>
        <v>5592</v>
      </c>
      <c r="E42" s="67">
        <v>1666</v>
      </c>
      <c r="F42" s="67">
        <v>1893</v>
      </c>
      <c r="G42" s="67">
        <v>2225</v>
      </c>
      <c r="H42" s="67">
        <v>1894</v>
      </c>
      <c r="I42" s="67">
        <v>1343</v>
      </c>
      <c r="J42" s="67">
        <v>1484</v>
      </c>
      <c r="K42" s="67">
        <v>1535</v>
      </c>
      <c r="L42" s="67">
        <v>1230</v>
      </c>
      <c r="M42" s="385"/>
    </row>
    <row r="43" spans="1:13" ht="11.25" customHeight="1">
      <c r="A43" s="10"/>
      <c r="B43" s="31" t="s">
        <v>20</v>
      </c>
      <c r="C43" s="37">
        <f t="shared" si="1"/>
        <v>107</v>
      </c>
      <c r="D43" s="37">
        <f t="shared" si="2"/>
        <v>148</v>
      </c>
      <c r="E43" s="37">
        <f>E40-SUM(E41:E42)</f>
        <v>21</v>
      </c>
      <c r="F43" s="37">
        <f>F40-SUM(F41:F42)</f>
        <v>27</v>
      </c>
      <c r="G43" s="37">
        <v>31</v>
      </c>
      <c r="H43" s="37">
        <f>H40-SUM(H41:H42)</f>
        <v>28</v>
      </c>
      <c r="I43" s="37">
        <f>I40-SUM(I41:I42)</f>
        <v>45</v>
      </c>
      <c r="J43" s="37">
        <f>J40-SUM(J41:J42)</f>
        <v>29</v>
      </c>
      <c r="K43" s="37">
        <f>K40-SUM(K41:K42)</f>
        <v>38</v>
      </c>
      <c r="L43" s="37">
        <f>L40-SUM(L41:L42)</f>
        <v>36</v>
      </c>
      <c r="M43" s="385"/>
    </row>
    <row r="44" spans="1:13" ht="11.25" customHeight="1">
      <c r="A44" s="25" t="s">
        <v>231</v>
      </c>
      <c r="B44" s="31"/>
      <c r="C44" s="36">
        <f t="shared" si="1"/>
        <v>119</v>
      </c>
      <c r="D44" s="36">
        <f t="shared" si="2"/>
        <v>89</v>
      </c>
      <c r="E44" s="38">
        <v>30</v>
      </c>
      <c r="F44" s="38">
        <v>33</v>
      </c>
      <c r="G44" s="38">
        <v>29</v>
      </c>
      <c r="H44" s="38">
        <v>27</v>
      </c>
      <c r="I44" s="38">
        <v>17</v>
      </c>
      <c r="J44" s="38">
        <v>27</v>
      </c>
      <c r="K44" s="38">
        <v>20</v>
      </c>
      <c r="L44" s="38">
        <v>25</v>
      </c>
      <c r="M44" s="385"/>
    </row>
    <row r="45" spans="1:13" ht="11.25" customHeight="1">
      <c r="A45" s="10"/>
      <c r="B45" s="31" t="s">
        <v>21</v>
      </c>
      <c r="C45" s="37">
        <f t="shared" si="1"/>
        <v>114</v>
      </c>
      <c r="D45" s="37">
        <f t="shared" si="2"/>
        <v>86</v>
      </c>
      <c r="E45" s="67">
        <v>27</v>
      </c>
      <c r="F45" s="67">
        <v>32</v>
      </c>
      <c r="G45" s="67">
        <v>28</v>
      </c>
      <c r="H45" s="67">
        <v>27</v>
      </c>
      <c r="I45" s="67">
        <v>16</v>
      </c>
      <c r="J45" s="67">
        <v>26</v>
      </c>
      <c r="K45" s="67">
        <v>20</v>
      </c>
      <c r="L45" s="67">
        <v>24</v>
      </c>
      <c r="M45" s="385"/>
    </row>
    <row r="46" spans="1:13" ht="11.25" customHeight="1">
      <c r="A46" s="10"/>
      <c r="B46" s="345" t="s">
        <v>298</v>
      </c>
      <c r="C46" s="155">
        <f t="shared" si="1"/>
        <v>0</v>
      </c>
      <c r="D46" s="155">
        <f t="shared" si="2"/>
        <v>0</v>
      </c>
      <c r="E46" s="155">
        <v>0</v>
      </c>
      <c r="F46" s="155">
        <v>0</v>
      </c>
      <c r="G46" s="155">
        <v>0</v>
      </c>
      <c r="H46" s="155">
        <v>0</v>
      </c>
      <c r="I46" s="155">
        <v>0</v>
      </c>
      <c r="J46" s="155">
        <v>0</v>
      </c>
      <c r="K46" s="155">
        <v>0</v>
      </c>
      <c r="L46" s="155">
        <v>0</v>
      </c>
      <c r="M46" s="385"/>
    </row>
    <row r="47" spans="1:13" ht="10.5" customHeight="1">
      <c r="A47" s="42"/>
      <c r="B47" s="359" t="s">
        <v>20</v>
      </c>
      <c r="C47" s="217">
        <f t="shared" si="1"/>
        <v>5</v>
      </c>
      <c r="D47" s="217">
        <f t="shared" si="2"/>
        <v>3</v>
      </c>
      <c r="E47" s="217">
        <v>3</v>
      </c>
      <c r="F47" s="217">
        <v>1</v>
      </c>
      <c r="G47" s="217">
        <v>1</v>
      </c>
      <c r="H47" s="344">
        <v>0</v>
      </c>
      <c r="I47" s="217">
        <f>I44-SUM(I45:I45)</f>
        <v>1</v>
      </c>
      <c r="J47" s="217">
        <f>J44-SUM(J45:J45)</f>
        <v>1</v>
      </c>
      <c r="K47" s="344">
        <v>0</v>
      </c>
      <c r="L47" s="217">
        <f>L44-SUM(L45:L45)</f>
        <v>1</v>
      </c>
      <c r="M47" s="385"/>
    </row>
    <row r="48" spans="1:13" ht="12.75" customHeight="1">
      <c r="A48" s="194" t="s">
        <v>351</v>
      </c>
      <c r="M48" s="385"/>
    </row>
    <row r="49" ht="9.75" customHeight="1">
      <c r="A49" s="132"/>
    </row>
    <row r="50" spans="2:4" ht="12.75">
      <c r="B50" s="39"/>
      <c r="C50" s="96"/>
      <c r="D50" s="96"/>
    </row>
  </sheetData>
  <mergeCells count="6">
    <mergeCell ref="M1:M48"/>
    <mergeCell ref="A3:B4"/>
    <mergeCell ref="C3:C4"/>
    <mergeCell ref="E3:H3"/>
    <mergeCell ref="I3:L3"/>
    <mergeCell ref="D3:D4"/>
  </mergeCells>
  <printOptions/>
  <pageMargins left="0.59" right="0.28" top="0.39" bottom="0" header="0.33" footer="0.2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0"/>
  <sheetViews>
    <sheetView workbookViewId="0" topLeftCell="B1">
      <pane xSplit="3" ySplit="4" topLeftCell="H28" activePane="bottomRight" state="frozen"/>
      <selection pane="topLeft" activeCell="B1" sqref="B1"/>
      <selection pane="topRight" activeCell="E1" sqref="E1"/>
      <selection pane="bottomLeft" activeCell="B5" sqref="B5"/>
      <selection pane="bottomRight" activeCell="M1" sqref="M1:M48"/>
    </sheetView>
  </sheetViews>
  <sheetFormatPr defaultColWidth="9.140625" defaultRowHeight="12.75"/>
  <cols>
    <col min="1" max="1" width="5.7109375" style="193" customWidth="1"/>
    <col min="2" max="2" width="38.7109375" style="193" customWidth="1"/>
    <col min="3" max="12" width="9.28125" style="193" customWidth="1"/>
    <col min="13" max="13" width="3.140625" style="193" customWidth="1"/>
    <col min="14" max="16384" width="9.140625" style="193" customWidth="1"/>
  </cols>
  <sheetData>
    <row r="1" spans="1:13" s="192" customFormat="1" ht="15" customHeight="1">
      <c r="A1" s="41" t="s">
        <v>374</v>
      </c>
      <c r="M1" s="408" t="s">
        <v>183</v>
      </c>
    </row>
    <row r="2" spans="1:13" ht="10.5" customHeight="1">
      <c r="A2" s="12"/>
      <c r="B2" s="3"/>
      <c r="C2" s="3"/>
      <c r="D2" s="3"/>
      <c r="E2" s="77"/>
      <c r="F2" s="3"/>
      <c r="G2" s="3"/>
      <c r="H2" s="3"/>
      <c r="I2" s="77"/>
      <c r="J2" s="77"/>
      <c r="K2" s="77"/>
      <c r="L2" s="77" t="s">
        <v>185</v>
      </c>
      <c r="M2" s="408"/>
    </row>
    <row r="3" spans="1:13" ht="15.75" customHeight="1">
      <c r="A3" s="397" t="s">
        <v>10</v>
      </c>
      <c r="B3" s="398"/>
      <c r="C3" s="391" t="s">
        <v>280</v>
      </c>
      <c r="D3" s="391" t="s">
        <v>313</v>
      </c>
      <c r="E3" s="402" t="s">
        <v>280</v>
      </c>
      <c r="F3" s="403"/>
      <c r="G3" s="403"/>
      <c r="H3" s="404"/>
      <c r="I3" s="402" t="s">
        <v>313</v>
      </c>
      <c r="J3" s="403"/>
      <c r="K3" s="403"/>
      <c r="L3" s="404"/>
      <c r="M3" s="408"/>
    </row>
    <row r="4" spans="1:13" ht="11.25" customHeight="1">
      <c r="A4" s="399"/>
      <c r="B4" s="400"/>
      <c r="C4" s="401"/>
      <c r="D4" s="401"/>
      <c r="E4" s="50" t="s">
        <v>0</v>
      </c>
      <c r="F4" s="50" t="s">
        <v>217</v>
      </c>
      <c r="G4" s="50" t="s">
        <v>220</v>
      </c>
      <c r="H4" s="50" t="s">
        <v>269</v>
      </c>
      <c r="I4" s="50" t="s">
        <v>0</v>
      </c>
      <c r="J4" s="50" t="s">
        <v>217</v>
      </c>
      <c r="K4" s="50" t="s">
        <v>220</v>
      </c>
      <c r="L4" s="50" t="s">
        <v>269</v>
      </c>
      <c r="M4" s="408"/>
    </row>
    <row r="5" spans="1:13" ht="10.5" customHeight="1">
      <c r="A5" s="25" t="s">
        <v>275</v>
      </c>
      <c r="B5" s="209" t="s">
        <v>286</v>
      </c>
      <c r="C5" s="66">
        <f>SUM(E5:H5)</f>
        <v>9028</v>
      </c>
      <c r="D5" s="66">
        <f aca="true" t="shared" si="0" ref="D5:D31">SUM(I5:L5)</f>
        <v>17230</v>
      </c>
      <c r="E5" s="66">
        <f>'Table 6'!E6-'Table 7'!E5</f>
        <v>1956</v>
      </c>
      <c r="F5" s="66">
        <f>'Table 6'!F6-'Table 7'!F5</f>
        <v>2261</v>
      </c>
      <c r="G5" s="66">
        <f>'Table 6'!G6-'Table 7'!G5</f>
        <v>2464</v>
      </c>
      <c r="H5" s="66">
        <f>'Table 6'!H6-'Table 7'!H5</f>
        <v>2347</v>
      </c>
      <c r="I5" s="66">
        <f>'Table 6'!I6-'Table 7'!I5</f>
        <v>2752</v>
      </c>
      <c r="J5" s="158">
        <f>'Table 6'!J6-'Table 7'!J5</f>
        <v>4719</v>
      </c>
      <c r="K5" s="158">
        <f>'Table 6'!K6-'Table 7'!K5</f>
        <v>5005</v>
      </c>
      <c r="L5" s="158">
        <f>'Table 6'!L6-'Table 7'!L5</f>
        <v>4754</v>
      </c>
      <c r="M5" s="408"/>
    </row>
    <row r="6" spans="1:13" ht="10.5" customHeight="1">
      <c r="A6" s="25" t="s">
        <v>227</v>
      </c>
      <c r="B6" s="33"/>
      <c r="C6" s="38">
        <f aca="true" t="shared" si="1" ref="C6:C47">SUM(E6:H6)</f>
        <v>3422</v>
      </c>
      <c r="D6" s="38">
        <f t="shared" si="0"/>
        <v>6088</v>
      </c>
      <c r="E6" s="38">
        <f>'Table 6'!E7-'Table 7'!E6</f>
        <v>861</v>
      </c>
      <c r="F6" s="38">
        <f>'Table 6'!F7-'Table 7'!F6</f>
        <v>1081</v>
      </c>
      <c r="G6" s="38">
        <f>'Table 6'!G7-'Table 7'!G6</f>
        <v>652</v>
      </c>
      <c r="H6" s="38">
        <f>'Table 6'!H7-'Table 7'!H6</f>
        <v>828</v>
      </c>
      <c r="I6" s="38">
        <f>'Table 6'!I7-'Table 7'!I6</f>
        <v>1222</v>
      </c>
      <c r="J6" s="38">
        <f>'Table 6'!J7-'Table 7'!J6</f>
        <v>1669</v>
      </c>
      <c r="K6" s="36">
        <f>'Table 6'!K7-'Table 7'!K6</f>
        <v>1877</v>
      </c>
      <c r="L6" s="36">
        <f>'Table 6'!L7-'Table 7'!L6</f>
        <v>1320</v>
      </c>
      <c r="M6" s="408"/>
    </row>
    <row r="7" spans="1:14" ht="10.5" customHeight="1">
      <c r="A7" s="25"/>
      <c r="B7" s="33" t="s">
        <v>44</v>
      </c>
      <c r="C7" s="67">
        <f t="shared" si="1"/>
        <v>4</v>
      </c>
      <c r="D7" s="37">
        <f t="shared" si="0"/>
        <v>27</v>
      </c>
      <c r="E7" s="155">
        <v>0</v>
      </c>
      <c r="F7" s="67">
        <f>'Table 6'!F8-'Table 7'!F7</f>
        <v>1</v>
      </c>
      <c r="G7" s="352">
        <f>'Table 6'!G8-'Table 7'!G7</f>
        <v>0</v>
      </c>
      <c r="H7" s="67">
        <f>'Table 6'!H8-'Table 7'!H7</f>
        <v>3</v>
      </c>
      <c r="I7" s="67">
        <f>'Table 6'!I8-'Table 7'!I7</f>
        <v>4</v>
      </c>
      <c r="J7" s="67">
        <f>'Table 6'!J8-'Table 7'!J7</f>
        <v>11</v>
      </c>
      <c r="K7" s="37">
        <f>'Table 6'!K8-'Table 7'!K7</f>
        <v>11</v>
      </c>
      <c r="L7" s="37">
        <f>'Table 6'!L8-'Table 7'!L7</f>
        <v>1</v>
      </c>
      <c r="M7" s="408"/>
      <c r="N7" s="197"/>
    </row>
    <row r="8" spans="1:13" ht="10.5" customHeight="1">
      <c r="A8" s="10"/>
      <c r="B8" s="33" t="s">
        <v>11</v>
      </c>
      <c r="C8" s="67">
        <f t="shared" si="1"/>
        <v>265</v>
      </c>
      <c r="D8" s="67">
        <f t="shared" si="0"/>
        <v>196</v>
      </c>
      <c r="E8" s="67">
        <f>'Table 6'!E9-'Table 7'!E8</f>
        <v>27</v>
      </c>
      <c r="F8" s="67">
        <f>'Table 6'!F9-'Table 7'!F8</f>
        <v>104</v>
      </c>
      <c r="G8" s="67">
        <f>'Table 6'!G9-'Table 7'!G8</f>
        <v>72</v>
      </c>
      <c r="H8" s="67">
        <f>'Table 6'!H9-'Table 7'!H8</f>
        <v>62</v>
      </c>
      <c r="I8" s="67">
        <f>'Table 6'!I9-'Table 7'!I8</f>
        <v>84</v>
      </c>
      <c r="J8" s="67">
        <f>'Table 6'!J9-'Table 7'!J8</f>
        <v>60</v>
      </c>
      <c r="K8" s="37">
        <f>'Table 6'!K9-'Table 7'!K8</f>
        <v>25</v>
      </c>
      <c r="L8" s="37">
        <f>'Table 6'!L9-'Table 7'!L8</f>
        <v>27</v>
      </c>
      <c r="M8" s="408"/>
    </row>
    <row r="9" spans="1:13" ht="10.5" customHeight="1">
      <c r="A9" s="10"/>
      <c r="B9" s="33" t="s">
        <v>12</v>
      </c>
      <c r="C9" s="67">
        <f t="shared" si="1"/>
        <v>1684</v>
      </c>
      <c r="D9" s="67">
        <f t="shared" si="0"/>
        <v>1990</v>
      </c>
      <c r="E9" s="67">
        <f>'Table 6'!E10-'Table 7'!E9</f>
        <v>570</v>
      </c>
      <c r="F9" s="67">
        <f>'Table 6'!F10-'Table 7'!F9</f>
        <v>505</v>
      </c>
      <c r="G9" s="67">
        <f>'Table 6'!G10-'Table 7'!G9</f>
        <v>271</v>
      </c>
      <c r="H9" s="67">
        <f>'Table 6'!H10-'Table 7'!H9</f>
        <v>338</v>
      </c>
      <c r="I9" s="67">
        <f>'Table 6'!I10-'Table 7'!I9</f>
        <v>543</v>
      </c>
      <c r="J9" s="67">
        <f>'Table 6'!J10-'Table 7'!J9</f>
        <v>532</v>
      </c>
      <c r="K9" s="37">
        <f>'Table 6'!K10-'Table 7'!K9</f>
        <v>502</v>
      </c>
      <c r="L9" s="37">
        <f>'Table 6'!L10-'Table 7'!L9</f>
        <v>413</v>
      </c>
      <c r="M9" s="408"/>
    </row>
    <row r="10" spans="1:13" ht="10.5" customHeight="1">
      <c r="A10" s="10"/>
      <c r="B10" s="33" t="s">
        <v>13</v>
      </c>
      <c r="C10" s="67">
        <f t="shared" si="1"/>
        <v>89</v>
      </c>
      <c r="D10" s="67">
        <f t="shared" si="0"/>
        <v>243</v>
      </c>
      <c r="E10" s="67">
        <f>'Table 6'!E11-'Table 7'!E10</f>
        <v>12</v>
      </c>
      <c r="F10" s="67">
        <f>'Table 6'!F11-'Table 7'!F10</f>
        <v>17</v>
      </c>
      <c r="G10" s="67">
        <f>'Table 6'!G11-'Table 7'!G10</f>
        <v>24</v>
      </c>
      <c r="H10" s="67">
        <f>'Table 6'!H11-'Table 7'!H10</f>
        <v>36</v>
      </c>
      <c r="I10" s="67">
        <f>'Table 6'!I11-'Table 7'!I10</f>
        <v>18</v>
      </c>
      <c r="J10" s="67">
        <f>'Table 6'!J11-'Table 7'!J10</f>
        <v>95</v>
      </c>
      <c r="K10" s="37">
        <f>'Table 6'!K11-'Table 7'!K10</f>
        <v>113</v>
      </c>
      <c r="L10" s="37">
        <f>'Table 6'!L11-'Table 7'!L10</f>
        <v>17</v>
      </c>
      <c r="M10" s="408"/>
    </row>
    <row r="11" spans="1:13" ht="10.5" customHeight="1">
      <c r="A11" s="10"/>
      <c r="B11" s="33" t="s">
        <v>14</v>
      </c>
      <c r="C11" s="67">
        <f t="shared" si="1"/>
        <v>580</v>
      </c>
      <c r="D11" s="67">
        <f t="shared" si="0"/>
        <v>1999</v>
      </c>
      <c r="E11" s="67">
        <f>'Table 6'!E12-'Table 7'!E11</f>
        <v>134</v>
      </c>
      <c r="F11" s="67">
        <f>'Table 6'!F12-'Table 7'!F11</f>
        <v>136</v>
      </c>
      <c r="G11" s="67">
        <f>'Table 6'!G12-'Table 7'!G11</f>
        <v>143</v>
      </c>
      <c r="H11" s="67">
        <f>'Table 6'!H12-'Table 7'!H11</f>
        <v>167</v>
      </c>
      <c r="I11" s="67">
        <f>'Table 6'!I12-'Table 7'!I11</f>
        <v>248</v>
      </c>
      <c r="J11" s="67">
        <f>'Table 6'!J12-'Table 7'!J11</f>
        <v>487</v>
      </c>
      <c r="K11" s="37">
        <f>'Table 6'!K12-'Table 7'!K11</f>
        <v>721</v>
      </c>
      <c r="L11" s="37">
        <f>'Table 6'!L12-'Table 7'!L11</f>
        <v>543</v>
      </c>
      <c r="M11" s="408"/>
    </row>
    <row r="12" spans="1:13" ht="10.5" customHeight="1">
      <c r="A12" s="10"/>
      <c r="B12" s="33" t="s">
        <v>15</v>
      </c>
      <c r="C12" s="67">
        <f t="shared" si="1"/>
        <v>32</v>
      </c>
      <c r="D12" s="67">
        <f t="shared" si="0"/>
        <v>54</v>
      </c>
      <c r="E12" s="67">
        <f>'Table 6'!E13-'Table 7'!E12</f>
        <v>1</v>
      </c>
      <c r="F12" s="352">
        <f>'Table 6'!F13-'Table 7'!F12</f>
        <v>0</v>
      </c>
      <c r="G12" s="67">
        <f>'Table 6'!G13-'Table 7'!G12</f>
        <v>29</v>
      </c>
      <c r="H12" s="353">
        <f>'Table 6'!H13-'Table 7'!H12</f>
        <v>2</v>
      </c>
      <c r="I12" s="353">
        <f>'Table 6'!I13-'Table 7'!I12</f>
        <v>19</v>
      </c>
      <c r="J12" s="353">
        <f>'Table 6'!J13-'Table 7'!J12</f>
        <v>29</v>
      </c>
      <c r="K12" s="354">
        <f>'Table 6'!K13-'Table 7'!K12</f>
        <v>1</v>
      </c>
      <c r="L12" s="354">
        <f>'Table 6'!L13-'Table 7'!L12</f>
        <v>5</v>
      </c>
      <c r="M12" s="408"/>
    </row>
    <row r="13" spans="1:13" ht="10.5" customHeight="1">
      <c r="A13" s="10"/>
      <c r="B13" s="33" t="s">
        <v>16</v>
      </c>
      <c r="C13" s="67">
        <f t="shared" si="1"/>
        <v>1</v>
      </c>
      <c r="D13" s="67">
        <f t="shared" si="0"/>
        <v>16</v>
      </c>
      <c r="E13" s="352">
        <f>'Table 6'!E14-'Table 7'!E13</f>
        <v>0</v>
      </c>
      <c r="F13" s="352">
        <f>'Table 6'!F14-'Table 7'!F13</f>
        <v>0</v>
      </c>
      <c r="G13" s="352">
        <f>'Table 6'!G14-'Table 7'!G13</f>
        <v>0</v>
      </c>
      <c r="H13" s="353">
        <f>'Table 6'!H14-'Table 7'!H13</f>
        <v>1</v>
      </c>
      <c r="I13" s="353">
        <f>'Table 6'!I14-'Table 7'!I13</f>
        <v>1</v>
      </c>
      <c r="J13" s="353">
        <f>'Table 6'!J14-'Table 7'!J13</f>
        <v>1</v>
      </c>
      <c r="K13" s="354">
        <f>'Table 6'!K14-'Table 7'!K13</f>
        <v>3</v>
      </c>
      <c r="L13" s="354">
        <f>'Table 6'!L14-'Table 7'!L13</f>
        <v>11</v>
      </c>
      <c r="M13" s="408"/>
    </row>
    <row r="14" spans="1:13" ht="10.5" customHeight="1">
      <c r="A14" s="10"/>
      <c r="B14" s="33" t="s">
        <v>19</v>
      </c>
      <c r="C14" s="67">
        <f t="shared" si="1"/>
        <v>355</v>
      </c>
      <c r="D14" s="67">
        <f t="shared" si="0"/>
        <v>619</v>
      </c>
      <c r="E14" s="67">
        <f>'Table 6'!E15-'Table 7'!E14</f>
        <v>58</v>
      </c>
      <c r="F14" s="67">
        <f>'Table 6'!F15-'Table 7'!F14</f>
        <v>90</v>
      </c>
      <c r="G14" s="67">
        <f>'Table 6'!G15-'Table 7'!G14</f>
        <v>51</v>
      </c>
      <c r="H14" s="67">
        <f>'Table 6'!H15-'Table 7'!H14</f>
        <v>156</v>
      </c>
      <c r="I14" s="67">
        <f>'Table 6'!I15-'Table 7'!I14</f>
        <v>170</v>
      </c>
      <c r="J14" s="67">
        <f>'Table 6'!J15-'Table 7'!J14</f>
        <v>116</v>
      </c>
      <c r="K14" s="37">
        <f>'Table 6'!K15-'Table 7'!K14</f>
        <v>153</v>
      </c>
      <c r="L14" s="37">
        <f>'Table 6'!L15-'Table 7'!L14</f>
        <v>180</v>
      </c>
      <c r="M14" s="408"/>
    </row>
    <row r="15" spans="1:13" ht="10.5" customHeight="1">
      <c r="A15" s="10"/>
      <c r="B15" s="33" t="s">
        <v>28</v>
      </c>
      <c r="C15" s="67">
        <f t="shared" si="1"/>
        <v>3</v>
      </c>
      <c r="D15" s="67">
        <f t="shared" si="0"/>
        <v>4</v>
      </c>
      <c r="E15" s="67">
        <f>'Table 6'!E16-'Table 7'!E15</f>
        <v>2</v>
      </c>
      <c r="F15" s="67">
        <f>'Table 6'!F16-'Table 7'!F15</f>
        <v>1</v>
      </c>
      <c r="G15" s="352">
        <f>'Table 6'!G16-'Table 7'!G15</f>
        <v>0</v>
      </c>
      <c r="H15" s="352">
        <f>'Table 6'!H16-'Table 7'!H15</f>
        <v>0</v>
      </c>
      <c r="I15" s="67">
        <f>'Table 6'!I16-'Table 7'!I15</f>
        <v>3</v>
      </c>
      <c r="J15" s="67">
        <f>'Table 6'!J16-'Table 7'!J15</f>
        <v>1</v>
      </c>
      <c r="K15" s="352">
        <f>'Table 6'!K16-'Table 7'!K15</f>
        <v>0</v>
      </c>
      <c r="L15" s="352">
        <f>'Table 6'!L16-'Table 7'!L15</f>
        <v>0</v>
      </c>
      <c r="M15" s="408"/>
    </row>
    <row r="16" spans="1:13" ht="10.5" customHeight="1">
      <c r="A16" s="10"/>
      <c r="B16" s="33" t="s">
        <v>33</v>
      </c>
      <c r="C16" s="67">
        <f t="shared" si="1"/>
        <v>75</v>
      </c>
      <c r="D16" s="67">
        <f t="shared" si="0"/>
        <v>38</v>
      </c>
      <c r="E16" s="67">
        <f>'Table 6'!E17-'Table 7'!E16</f>
        <v>11</v>
      </c>
      <c r="F16" s="67">
        <f>'Table 6'!F17-'Table 7'!F16</f>
        <v>55</v>
      </c>
      <c r="G16" s="67">
        <f>'Table 6'!G17-'Table 7'!G16</f>
        <v>5</v>
      </c>
      <c r="H16" s="67">
        <f>'Table 6'!H17-'Table 7'!H16</f>
        <v>4</v>
      </c>
      <c r="I16" s="67">
        <f>'Table 6'!I17-'Table 7'!I16</f>
        <v>20</v>
      </c>
      <c r="J16" s="67">
        <f>'Table 6'!J17-'Table 7'!J16</f>
        <v>3</v>
      </c>
      <c r="K16" s="37">
        <f>'Table 6'!K17-'Table 7'!K16</f>
        <v>4</v>
      </c>
      <c r="L16" s="37">
        <f>'Table 6'!L17-'Table 7'!L16</f>
        <v>11</v>
      </c>
      <c r="M16" s="408"/>
    </row>
    <row r="17" spans="1:13" ht="10.5" customHeight="1">
      <c r="A17" s="10"/>
      <c r="B17" s="33" t="s">
        <v>18</v>
      </c>
      <c r="C17" s="67">
        <f t="shared" si="1"/>
        <v>171</v>
      </c>
      <c r="D17" s="67">
        <f t="shared" si="0"/>
        <v>412</v>
      </c>
      <c r="E17" s="67">
        <f>'Table 6'!E18-'Table 7'!E17</f>
        <v>35</v>
      </c>
      <c r="F17" s="67">
        <f>'Table 6'!F18-'Table 7'!F17</f>
        <v>45</v>
      </c>
      <c r="G17" s="67">
        <f>'Table 6'!G18-'Table 7'!G17</f>
        <v>44</v>
      </c>
      <c r="H17" s="67">
        <f>'Table 6'!H18-'Table 7'!H17</f>
        <v>47</v>
      </c>
      <c r="I17" s="67">
        <f>'Table 6'!I18-'Table 7'!I17</f>
        <v>52</v>
      </c>
      <c r="J17" s="67">
        <f>'Table 6'!J18-'Table 7'!J17</f>
        <v>208</v>
      </c>
      <c r="K17" s="37">
        <f>'Table 6'!K18-'Table 7'!K17</f>
        <v>107</v>
      </c>
      <c r="L17" s="37">
        <f>'Table 6'!L18-'Table 7'!L17</f>
        <v>45</v>
      </c>
      <c r="M17" s="408"/>
    </row>
    <row r="18" spans="1:13" ht="10.5" customHeight="1">
      <c r="A18" s="10"/>
      <c r="B18" s="33" t="s">
        <v>20</v>
      </c>
      <c r="C18" s="67">
        <f t="shared" si="1"/>
        <v>163</v>
      </c>
      <c r="D18" s="67">
        <f t="shared" si="0"/>
        <v>490</v>
      </c>
      <c r="E18" s="67">
        <f>'Table 6'!E19-'Table 7'!E18</f>
        <v>11</v>
      </c>
      <c r="F18" s="67">
        <f>'Table 6'!F19-'Table 7'!F18</f>
        <v>127</v>
      </c>
      <c r="G18" s="67">
        <f>'Table 6'!G19-'Table 7'!G18</f>
        <v>13</v>
      </c>
      <c r="H18" s="67">
        <f>'Table 6'!H19-'Table 7'!H18</f>
        <v>12</v>
      </c>
      <c r="I18" s="67">
        <f>'Table 6'!I19-'Table 7'!I18</f>
        <v>60</v>
      </c>
      <c r="J18" s="67">
        <f>'Table 6'!J19-'Table 7'!J18</f>
        <v>126</v>
      </c>
      <c r="K18" s="37">
        <f>'Table 6'!K19-'Table 7'!K18</f>
        <v>237</v>
      </c>
      <c r="L18" s="37">
        <f>'Table 6'!L19-'Table 7'!L18</f>
        <v>67</v>
      </c>
      <c r="M18" s="408"/>
    </row>
    <row r="19" spans="1:13" ht="14.25" customHeight="1">
      <c r="A19" s="25" t="s">
        <v>228</v>
      </c>
      <c r="B19" s="33"/>
      <c r="C19" s="38">
        <f t="shared" si="1"/>
        <v>2102</v>
      </c>
      <c r="D19" s="38">
        <f t="shared" si="0"/>
        <v>6916</v>
      </c>
      <c r="E19" s="38">
        <f>'Table 6'!E20-'Table 7'!E19</f>
        <v>290</v>
      </c>
      <c r="F19" s="38">
        <f>'Table 6'!F20-'Table 7'!F19</f>
        <v>354</v>
      </c>
      <c r="G19" s="38">
        <f>'Table 6'!G20-'Table 7'!G19</f>
        <v>931</v>
      </c>
      <c r="H19" s="38">
        <f>'Table 6'!H20-'Table 7'!H19</f>
        <v>527</v>
      </c>
      <c r="I19" s="38">
        <f>'Table 6'!I20-'Table 7'!I19</f>
        <v>675</v>
      </c>
      <c r="J19" s="38">
        <f>'Table 6'!J20-'Table 7'!J19</f>
        <v>2060</v>
      </c>
      <c r="K19" s="36">
        <f>'Table 6'!K20-'Table 7'!K19</f>
        <v>2054</v>
      </c>
      <c r="L19" s="36">
        <f>'Table 6'!L20-'Table 7'!L19</f>
        <v>2127</v>
      </c>
      <c r="M19" s="408"/>
    </row>
    <row r="20" spans="1:13" ht="12.75" customHeight="1">
      <c r="A20" s="25"/>
      <c r="B20" s="33" t="s">
        <v>277</v>
      </c>
      <c r="C20" s="67">
        <f t="shared" si="1"/>
        <v>162</v>
      </c>
      <c r="D20" s="67">
        <f t="shared" si="0"/>
        <v>173</v>
      </c>
      <c r="E20" s="67">
        <f>'Table 6'!E21-'Table 7'!E20</f>
        <v>63</v>
      </c>
      <c r="F20" s="67">
        <f>'Table 6'!F21-'Table 7'!F20</f>
        <v>9</v>
      </c>
      <c r="G20" s="67">
        <f>'Table 6'!G21-'Table 7'!G20</f>
        <v>29</v>
      </c>
      <c r="H20" s="67">
        <f>'Table 6'!H21-'Table 7'!H20</f>
        <v>61</v>
      </c>
      <c r="I20" s="67">
        <f>'Table 6'!I21-'Table 7'!I20</f>
        <v>33</v>
      </c>
      <c r="J20" s="67">
        <f>'Table 6'!J21-'Table 7'!J20</f>
        <v>25</v>
      </c>
      <c r="K20" s="37">
        <f>'Table 6'!K21-'Table 7'!K20</f>
        <v>24</v>
      </c>
      <c r="L20" s="37">
        <f>'Table 6'!L21-'Table 7'!L20</f>
        <v>91</v>
      </c>
      <c r="M20" s="408"/>
    </row>
    <row r="21" spans="1:13" ht="15" customHeight="1">
      <c r="A21" s="10"/>
      <c r="B21" s="33" t="s">
        <v>279</v>
      </c>
      <c r="C21" s="67">
        <f t="shared" si="1"/>
        <v>67</v>
      </c>
      <c r="D21" s="67">
        <f t="shared" si="0"/>
        <v>119</v>
      </c>
      <c r="E21" s="67">
        <f>'Table 6'!E22-'Table 7'!E21</f>
        <v>16</v>
      </c>
      <c r="F21" s="67">
        <f>'Table 6'!F22-'Table 7'!F21</f>
        <v>13</v>
      </c>
      <c r="G21" s="67">
        <f>'Table 6'!G22-'Table 7'!G21</f>
        <v>20</v>
      </c>
      <c r="H21" s="67">
        <f>'Table 6'!H22-'Table 7'!H21</f>
        <v>18</v>
      </c>
      <c r="I21" s="67">
        <f>'Table 6'!I22-'Table 7'!I21</f>
        <v>7</v>
      </c>
      <c r="J21" s="67">
        <f>'Table 6'!J22-'Table 7'!J21</f>
        <v>18</v>
      </c>
      <c r="K21" s="37">
        <f>'Table 6'!K22-'Table 7'!K21</f>
        <v>71</v>
      </c>
      <c r="L21" s="37">
        <f>'Table 6'!L22-'Table 7'!L21</f>
        <v>23</v>
      </c>
      <c r="M21" s="408"/>
    </row>
    <row r="22" spans="1:13" ht="11.25" customHeight="1">
      <c r="A22" s="10"/>
      <c r="B22" s="33" t="s">
        <v>23</v>
      </c>
      <c r="C22" s="67">
        <f t="shared" si="1"/>
        <v>393</v>
      </c>
      <c r="D22" s="67">
        <f t="shared" si="0"/>
        <v>144</v>
      </c>
      <c r="E22" s="67">
        <f>'Table 6'!E23-'Table 7'!E22</f>
        <v>49</v>
      </c>
      <c r="F22" s="67">
        <f>'Table 6'!F23-'Table 7'!F22</f>
        <v>18</v>
      </c>
      <c r="G22" s="67">
        <f>'Table 6'!G23-'Table 7'!G22</f>
        <v>125</v>
      </c>
      <c r="H22" s="67">
        <f>'Table 6'!H23-'Table 7'!H22</f>
        <v>201</v>
      </c>
      <c r="I22" s="67">
        <f>'Table 6'!I23-'Table 7'!I22</f>
        <v>32</v>
      </c>
      <c r="J22" s="67">
        <f>'Table 6'!J23-'Table 7'!J22</f>
        <v>15</v>
      </c>
      <c r="K22" s="37">
        <f>'Table 6'!K23-'Table 7'!K22</f>
        <v>40</v>
      </c>
      <c r="L22" s="37">
        <f>'Table 6'!L23-'Table 7'!L22</f>
        <v>57</v>
      </c>
      <c r="M22" s="408"/>
    </row>
    <row r="23" spans="1:13" ht="11.25" customHeight="1">
      <c r="A23" s="10"/>
      <c r="B23" s="33" t="s">
        <v>32</v>
      </c>
      <c r="C23" s="67">
        <f t="shared" si="1"/>
        <v>300</v>
      </c>
      <c r="D23" s="67">
        <f t="shared" si="0"/>
        <v>412</v>
      </c>
      <c r="E23" s="67">
        <f>'Table 6'!E24-'Table 7'!E23</f>
        <v>55</v>
      </c>
      <c r="F23" s="67">
        <f>'Table 6'!F24-'Table 7'!F23</f>
        <v>109</v>
      </c>
      <c r="G23" s="67">
        <f>'Table 6'!G24-'Table 7'!G23</f>
        <v>69</v>
      </c>
      <c r="H23" s="67">
        <f>'Table 6'!H24-'Table 7'!H23</f>
        <v>67</v>
      </c>
      <c r="I23" s="67">
        <f>'Table 6'!I24-'Table 7'!I23</f>
        <v>165</v>
      </c>
      <c r="J23" s="67">
        <f>'Table 6'!J24-'Table 7'!J23</f>
        <v>59</v>
      </c>
      <c r="K23" s="37">
        <f>'Table 6'!K24-'Table 7'!K23</f>
        <v>113</v>
      </c>
      <c r="L23" s="37">
        <f>'Table 6'!L24-'Table 7'!L23</f>
        <v>75</v>
      </c>
      <c r="M23" s="408"/>
    </row>
    <row r="24" spans="1:13" ht="11.25" customHeight="1">
      <c r="A24" s="10"/>
      <c r="B24" s="33" t="s">
        <v>27</v>
      </c>
      <c r="C24" s="67">
        <f t="shared" si="1"/>
        <v>105</v>
      </c>
      <c r="D24" s="67">
        <f t="shared" si="0"/>
        <v>177</v>
      </c>
      <c r="E24" s="67">
        <f>'Table 6'!E25-'Table 7'!E24</f>
        <v>32</v>
      </c>
      <c r="F24" s="67">
        <f>'Table 6'!F25-'Table 7'!F24</f>
        <v>21</v>
      </c>
      <c r="G24" s="67">
        <f>'Table 6'!G25-'Table 7'!G24</f>
        <v>25</v>
      </c>
      <c r="H24" s="67">
        <f>'Table 6'!H25-'Table 7'!H24</f>
        <v>27</v>
      </c>
      <c r="I24" s="67">
        <f>'Table 6'!I25-'Table 7'!I24</f>
        <v>19</v>
      </c>
      <c r="J24" s="67">
        <f>'Table 6'!J25-'Table 7'!J24</f>
        <v>45</v>
      </c>
      <c r="K24" s="37">
        <f>'Table 6'!K25-'Table 7'!K24</f>
        <v>50</v>
      </c>
      <c r="L24" s="37">
        <f>'Table 6'!L25-'Table 7'!L24</f>
        <v>63</v>
      </c>
      <c r="M24" s="408"/>
    </row>
    <row r="25" spans="1:13" ht="11.25" customHeight="1">
      <c r="A25" s="10"/>
      <c r="B25" s="33" t="s">
        <v>34</v>
      </c>
      <c r="C25" s="67">
        <f t="shared" si="1"/>
        <v>63</v>
      </c>
      <c r="D25" s="67">
        <f t="shared" si="0"/>
        <v>462</v>
      </c>
      <c r="E25" s="67">
        <f>'Table 6'!E26-'Table 7'!E25</f>
        <v>15</v>
      </c>
      <c r="F25" s="67">
        <f>'Table 6'!F26-'Table 7'!F25</f>
        <v>23</v>
      </c>
      <c r="G25" s="67">
        <f>'Table 6'!G26-'Table 7'!G25</f>
        <v>7</v>
      </c>
      <c r="H25" s="67">
        <f>'Table 6'!H26-'Table 7'!H25</f>
        <v>18</v>
      </c>
      <c r="I25" s="67">
        <f>'Table 6'!I26-'Table 7'!I25</f>
        <v>16</v>
      </c>
      <c r="J25" s="67">
        <f>'Table 6'!J26-'Table 7'!J25</f>
        <v>172</v>
      </c>
      <c r="K25" s="37">
        <f>'Table 6'!K26-'Table 7'!K25</f>
        <v>71</v>
      </c>
      <c r="L25" s="37">
        <f>'Table 6'!L26-'Table 7'!L25</f>
        <v>203</v>
      </c>
      <c r="M25" s="408"/>
    </row>
    <row r="26" spans="1:13" ht="11.25" customHeight="1">
      <c r="A26" s="10"/>
      <c r="B26" s="33" t="s">
        <v>139</v>
      </c>
      <c r="C26" s="67">
        <f t="shared" si="1"/>
        <v>756</v>
      </c>
      <c r="D26" s="67">
        <f t="shared" si="0"/>
        <v>5076</v>
      </c>
      <c r="E26" s="67">
        <f>'Table 6'!E27-'Table 7'!E26</f>
        <v>32</v>
      </c>
      <c r="F26" s="67">
        <f>'Table 6'!F27-'Table 7'!F26</f>
        <v>115</v>
      </c>
      <c r="G26" s="67">
        <f>'Table 6'!G27-'Table 7'!G26</f>
        <v>556</v>
      </c>
      <c r="H26" s="67">
        <f>'Table 6'!H27-'Table 7'!H26</f>
        <v>53</v>
      </c>
      <c r="I26" s="67">
        <f>'Table 6'!I27-'Table 7'!I26</f>
        <v>357</v>
      </c>
      <c r="J26" s="67">
        <f>'Table 6'!J27-'Table 7'!J26</f>
        <v>1668</v>
      </c>
      <c r="K26" s="37">
        <f>'Table 6'!K27-'Table 7'!K26</f>
        <v>1556</v>
      </c>
      <c r="L26" s="37">
        <f>'Table 6'!L27-'Table 7'!L26</f>
        <v>1495</v>
      </c>
      <c r="M26" s="408"/>
    </row>
    <row r="27" spans="1:13" ht="11.25" customHeight="1">
      <c r="A27" s="10"/>
      <c r="B27" s="31" t="s">
        <v>20</v>
      </c>
      <c r="C27" s="67">
        <f t="shared" si="1"/>
        <v>256</v>
      </c>
      <c r="D27" s="67">
        <f t="shared" si="0"/>
        <v>353</v>
      </c>
      <c r="E27" s="67">
        <f>'Table 6'!E28-'Table 7'!E27</f>
        <v>28</v>
      </c>
      <c r="F27" s="67">
        <f>'Table 6'!F28-'Table 7'!F27</f>
        <v>46</v>
      </c>
      <c r="G27" s="67">
        <f>'Table 6'!G28-'Table 7'!G27</f>
        <v>100</v>
      </c>
      <c r="H27" s="67">
        <f>'Table 6'!H28-'Table 7'!H27</f>
        <v>82</v>
      </c>
      <c r="I27" s="67">
        <f>'Table 6'!I28-'Table 7'!I27</f>
        <v>46</v>
      </c>
      <c r="J27" s="67">
        <f>'Table 6'!J28-'Table 7'!J27</f>
        <v>58</v>
      </c>
      <c r="K27" s="37">
        <f>'Table 6'!K28-'Table 7'!K27</f>
        <v>129</v>
      </c>
      <c r="L27" s="37">
        <f>'Table 6'!L28-'Table 7'!L27</f>
        <v>120</v>
      </c>
      <c r="M27" s="408"/>
    </row>
    <row r="28" spans="1:13" ht="10.5" customHeight="1">
      <c r="A28" s="25" t="s">
        <v>229</v>
      </c>
      <c r="B28" s="33"/>
      <c r="C28" s="38">
        <f t="shared" si="1"/>
        <v>3283</v>
      </c>
      <c r="D28" s="38">
        <f t="shared" si="0"/>
        <v>3908</v>
      </c>
      <c r="E28" s="38">
        <f>'Table 6'!E29-'Table 7'!E28</f>
        <v>746</v>
      </c>
      <c r="F28" s="38">
        <f>'Table 6'!F29-'Table 7'!F28</f>
        <v>762</v>
      </c>
      <c r="G28" s="38">
        <f>'Table 6'!G29-'Table 7'!G28</f>
        <v>841</v>
      </c>
      <c r="H28" s="38">
        <f>'Table 6'!H29-'Table 7'!H28</f>
        <v>934</v>
      </c>
      <c r="I28" s="38">
        <f>'Table 6'!I29-'Table 7'!I28</f>
        <v>776</v>
      </c>
      <c r="J28" s="38">
        <f>'Table 6'!J29-'Table 7'!J28</f>
        <v>930</v>
      </c>
      <c r="K28" s="36">
        <f>'Table 6'!K29-'Table 7'!K28</f>
        <v>1027</v>
      </c>
      <c r="L28" s="36">
        <f>'Table 6'!L29-'Table 7'!L28</f>
        <v>1175</v>
      </c>
      <c r="M28" s="408"/>
    </row>
    <row r="29" spans="1:13" ht="11.25" customHeight="1">
      <c r="A29" s="10"/>
      <c r="B29" s="33" t="s">
        <v>149</v>
      </c>
      <c r="C29" s="67">
        <f t="shared" si="1"/>
        <v>64</v>
      </c>
      <c r="D29" s="67">
        <f t="shared" si="0"/>
        <v>69</v>
      </c>
      <c r="E29" s="67">
        <f>'Table 6'!E30-'Table 7'!E29</f>
        <v>14</v>
      </c>
      <c r="F29" s="67">
        <f>'Table 6'!F30-'Table 7'!F29</f>
        <v>14</v>
      </c>
      <c r="G29" s="67">
        <f>'Table 6'!G30-'Table 7'!G29</f>
        <v>19</v>
      </c>
      <c r="H29" s="67">
        <f>'Table 6'!H30-'Table 7'!H29</f>
        <v>17</v>
      </c>
      <c r="I29" s="67">
        <f>'Table 6'!I30-'Table 7'!I29</f>
        <v>10</v>
      </c>
      <c r="J29" s="67">
        <f>'Table 6'!J30-'Table 7'!J29</f>
        <v>18</v>
      </c>
      <c r="K29" s="37">
        <f>'Table 6'!K30-'Table 7'!K29</f>
        <v>22</v>
      </c>
      <c r="L29" s="37">
        <f>'Table 6'!L30-'Table 7'!L29</f>
        <v>19</v>
      </c>
      <c r="M29" s="408"/>
    </row>
    <row r="30" spans="1:13" ht="11.25" customHeight="1">
      <c r="A30" s="10"/>
      <c r="B30" s="33" t="s">
        <v>24</v>
      </c>
      <c r="C30" s="67">
        <f t="shared" si="1"/>
        <v>38</v>
      </c>
      <c r="D30" s="67">
        <f t="shared" si="0"/>
        <v>32</v>
      </c>
      <c r="E30" s="67">
        <f>'Table 6'!E31-'Table 7'!E30</f>
        <v>9</v>
      </c>
      <c r="F30" s="67">
        <f>'Table 6'!F31-'Table 7'!F30</f>
        <v>7</v>
      </c>
      <c r="G30" s="67">
        <f>'Table 6'!G31-'Table 7'!G30</f>
        <v>10</v>
      </c>
      <c r="H30" s="67">
        <f>'Table 6'!H31-'Table 7'!H30</f>
        <v>12</v>
      </c>
      <c r="I30" s="67">
        <f>'Table 6'!I31-'Table 7'!I30</f>
        <v>14</v>
      </c>
      <c r="J30" s="67">
        <f>'Table 6'!J31-'Table 7'!J30</f>
        <v>13</v>
      </c>
      <c r="K30" s="37">
        <f>'Table 6'!K31-'Table 7'!K30</f>
        <v>1</v>
      </c>
      <c r="L30" s="37">
        <f>'Table 6'!L31-'Table 7'!L30</f>
        <v>4</v>
      </c>
      <c r="M30" s="408"/>
    </row>
    <row r="31" spans="1:13" ht="11.25" customHeight="1">
      <c r="A31" s="10"/>
      <c r="B31" s="33" t="s">
        <v>25</v>
      </c>
      <c r="C31" s="67">
        <f t="shared" si="1"/>
        <v>1671</v>
      </c>
      <c r="D31" s="67">
        <f t="shared" si="0"/>
        <v>2175</v>
      </c>
      <c r="E31" s="67">
        <f>'Table 6'!E32-'Table 7'!E31</f>
        <v>416</v>
      </c>
      <c r="F31" s="67">
        <f>'Table 6'!F32-'Table 7'!F31</f>
        <v>427</v>
      </c>
      <c r="G31" s="67">
        <f>'Table 6'!G32-'Table 7'!G31</f>
        <v>407</v>
      </c>
      <c r="H31" s="67">
        <f>'Table 6'!H32-'Table 7'!H31</f>
        <v>421</v>
      </c>
      <c r="I31" s="67">
        <f>'Table 6'!I32-'Table 7'!I31</f>
        <v>426</v>
      </c>
      <c r="J31" s="67">
        <f>'Table 6'!J32-'Table 7'!J31</f>
        <v>577</v>
      </c>
      <c r="K31" s="37">
        <f>'Table 6'!K32-'Table 7'!K31</f>
        <v>618</v>
      </c>
      <c r="L31" s="37">
        <f>'Table 6'!L32-'Table 7'!L31</f>
        <v>554</v>
      </c>
      <c r="M31" s="408"/>
    </row>
    <row r="32" spans="1:13" ht="11.25" customHeight="1">
      <c r="A32" s="10"/>
      <c r="B32" s="33" t="s">
        <v>138</v>
      </c>
      <c r="C32" s="67">
        <f t="shared" si="1"/>
        <v>12</v>
      </c>
      <c r="D32" s="155">
        <v>0</v>
      </c>
      <c r="E32" s="352">
        <v>0</v>
      </c>
      <c r="F32" s="352">
        <v>0</v>
      </c>
      <c r="G32" s="67">
        <f>'Table 6'!G33-'Table 7'!G32</f>
        <v>5</v>
      </c>
      <c r="H32" s="67">
        <f>'Table 6'!H33-'Table 7'!H32</f>
        <v>7</v>
      </c>
      <c r="I32" s="352">
        <f>'Table 6'!I33-'Table 7'!I32</f>
        <v>0</v>
      </c>
      <c r="J32" s="352">
        <f>'Table 6'!J33-'Table 7'!J32</f>
        <v>0</v>
      </c>
      <c r="K32" s="352">
        <f>'Table 6'!K33-'Table 7'!K32</f>
        <v>0</v>
      </c>
      <c r="L32" s="352">
        <f>'Table 6'!L33-'Table 7'!L32</f>
        <v>0</v>
      </c>
      <c r="M32" s="408"/>
    </row>
    <row r="33" spans="1:13" ht="11.25" customHeight="1">
      <c r="A33" s="10"/>
      <c r="B33" s="33" t="s">
        <v>17</v>
      </c>
      <c r="C33" s="67">
        <f t="shared" si="1"/>
        <v>711</v>
      </c>
      <c r="D33" s="67">
        <f aca="true" t="shared" si="2" ref="D33:D47">SUM(I33:L33)</f>
        <v>799</v>
      </c>
      <c r="E33" s="67">
        <f>'Table 6'!E34-'Table 7'!E33</f>
        <v>173</v>
      </c>
      <c r="F33" s="67">
        <f>'Table 6'!F34-'Table 7'!F33</f>
        <v>152</v>
      </c>
      <c r="G33" s="67">
        <f>'Table 6'!G34-'Table 7'!G33</f>
        <v>169</v>
      </c>
      <c r="H33" s="67">
        <f>'Table 6'!H34-'Table 7'!H33</f>
        <v>217</v>
      </c>
      <c r="I33" s="67">
        <f>'Table 6'!I34-'Table 7'!I33</f>
        <v>181</v>
      </c>
      <c r="J33" s="67">
        <f>'Table 6'!J34-'Table 7'!J33</f>
        <v>164</v>
      </c>
      <c r="K33" s="37">
        <f>'Table 6'!K34-'Table 7'!K33</f>
        <v>144</v>
      </c>
      <c r="L33" s="37">
        <f>'Table 6'!L34-'Table 7'!L33</f>
        <v>310</v>
      </c>
      <c r="M33" s="408"/>
    </row>
    <row r="34" spans="1:13" ht="11.25" customHeight="1">
      <c r="A34" s="10"/>
      <c r="B34" s="33" t="s">
        <v>26</v>
      </c>
      <c r="C34" s="67">
        <f t="shared" si="1"/>
        <v>206</v>
      </c>
      <c r="D34" s="67">
        <f t="shared" si="2"/>
        <v>252</v>
      </c>
      <c r="E34" s="67">
        <f>'Table 6'!E35-'Table 7'!E34</f>
        <v>34</v>
      </c>
      <c r="F34" s="67">
        <f>'Table 6'!F35-'Table 7'!F34</f>
        <v>46</v>
      </c>
      <c r="G34" s="67">
        <f>'Table 6'!G35-'Table 7'!G34</f>
        <v>55</v>
      </c>
      <c r="H34" s="67">
        <f>'Table 6'!H35-'Table 7'!H34</f>
        <v>71</v>
      </c>
      <c r="I34" s="67">
        <f>'Table 6'!I35-'Table 7'!I34</f>
        <v>52</v>
      </c>
      <c r="J34" s="67">
        <f>'Table 6'!J35-'Table 7'!J34</f>
        <v>48</v>
      </c>
      <c r="K34" s="37">
        <f>'Table 6'!K35-'Table 7'!K34</f>
        <v>78</v>
      </c>
      <c r="L34" s="37">
        <f>'Table 6'!L35-'Table 7'!L34</f>
        <v>74</v>
      </c>
      <c r="M34" s="408"/>
    </row>
    <row r="35" spans="1:13" ht="11.25" customHeight="1">
      <c r="A35" s="10"/>
      <c r="B35" s="33" t="s">
        <v>137</v>
      </c>
      <c r="C35" s="67">
        <f t="shared" si="1"/>
        <v>283</v>
      </c>
      <c r="D35" s="67">
        <f t="shared" si="2"/>
        <v>254</v>
      </c>
      <c r="E35" s="67">
        <f>'Table 6'!E36-'Table 7'!E35</f>
        <v>19</v>
      </c>
      <c r="F35" s="67">
        <f>'Table 6'!F36-'Table 7'!F35</f>
        <v>56</v>
      </c>
      <c r="G35" s="67">
        <f>'Table 6'!G36-'Table 7'!G35</f>
        <v>102</v>
      </c>
      <c r="H35" s="67">
        <f>'Table 6'!H36-'Table 7'!H35</f>
        <v>106</v>
      </c>
      <c r="I35" s="67">
        <f>'Table 6'!I36-'Table 7'!I35</f>
        <v>37</v>
      </c>
      <c r="J35" s="67">
        <f>'Table 6'!J36-'Table 7'!J35</f>
        <v>45</v>
      </c>
      <c r="K35" s="37">
        <f>'Table 6'!K36-'Table 7'!K35</f>
        <v>93</v>
      </c>
      <c r="L35" s="37">
        <f>'Table 6'!L36-'Table 7'!L35</f>
        <v>79</v>
      </c>
      <c r="M35" s="408"/>
    </row>
    <row r="36" spans="1:13" ht="11.25" customHeight="1">
      <c r="A36" s="10"/>
      <c r="B36" s="33" t="s">
        <v>45</v>
      </c>
      <c r="C36" s="67">
        <f t="shared" si="1"/>
        <v>59</v>
      </c>
      <c r="D36" s="67">
        <f t="shared" si="2"/>
        <v>32</v>
      </c>
      <c r="E36" s="67">
        <f>'Table 6'!E37-'Table 7'!E36</f>
        <v>47</v>
      </c>
      <c r="F36" s="67">
        <f>'Table 6'!F37-'Table 7'!F36</f>
        <v>10</v>
      </c>
      <c r="G36" s="67">
        <f>'Table 6'!G37-'Table 7'!G36</f>
        <v>2</v>
      </c>
      <c r="H36" s="155">
        <v>0</v>
      </c>
      <c r="I36" s="67">
        <f>'Table 6'!I37-'Table 7'!I36</f>
        <v>12</v>
      </c>
      <c r="J36" s="352">
        <f>'Table 6'!J37-'Table 7'!J36</f>
        <v>0</v>
      </c>
      <c r="K36" s="155">
        <f>'Table 6'!K37-'Table 7'!K36</f>
        <v>0</v>
      </c>
      <c r="L36" s="37">
        <f>'Table 6'!L37-'Table 7'!L36</f>
        <v>20</v>
      </c>
      <c r="M36" s="408"/>
    </row>
    <row r="37" spans="1:13" ht="11.25" customHeight="1">
      <c r="A37" s="10"/>
      <c r="B37" s="31" t="s">
        <v>29</v>
      </c>
      <c r="C37" s="67">
        <f t="shared" si="1"/>
        <v>1</v>
      </c>
      <c r="D37" s="67">
        <f t="shared" si="2"/>
        <v>3</v>
      </c>
      <c r="E37" s="352">
        <v>0</v>
      </c>
      <c r="F37" s="67">
        <f>'Table 6'!F38-'Table 7'!F37</f>
        <v>1</v>
      </c>
      <c r="G37" s="155">
        <v>0</v>
      </c>
      <c r="H37" s="155">
        <v>0</v>
      </c>
      <c r="I37" s="67">
        <f>'Table 6'!I38-'Table 7'!I37</f>
        <v>1</v>
      </c>
      <c r="J37" s="67">
        <f>'Table 6'!J38-'Table 7'!J37</f>
        <v>2</v>
      </c>
      <c r="K37" s="155">
        <f>'Table 6'!K38-'Table 7'!K37</f>
        <v>0</v>
      </c>
      <c r="L37" s="155">
        <f>'Table 6'!L38-'Table 7'!L37</f>
        <v>0</v>
      </c>
      <c r="M37" s="408"/>
    </row>
    <row r="38" spans="1:13" ht="11.25" customHeight="1">
      <c r="A38" s="10"/>
      <c r="B38" s="33" t="s">
        <v>31</v>
      </c>
      <c r="C38" s="67">
        <f t="shared" si="1"/>
        <v>31</v>
      </c>
      <c r="D38" s="67">
        <f t="shared" si="2"/>
        <v>30</v>
      </c>
      <c r="E38" s="67">
        <f>'Table 6'!E39-'Table 7'!E38</f>
        <v>7</v>
      </c>
      <c r="F38" s="67">
        <f>'Table 6'!F39-'Table 7'!F38</f>
        <v>6</v>
      </c>
      <c r="G38" s="67">
        <f>'Table 6'!G39-'Table 7'!G38</f>
        <v>6</v>
      </c>
      <c r="H38" s="67">
        <f>'Table 6'!H39-'Table 7'!H38</f>
        <v>12</v>
      </c>
      <c r="I38" s="67">
        <f>'Table 6'!I39-'Table 7'!I38</f>
        <v>9</v>
      </c>
      <c r="J38" s="67">
        <f>'Table 6'!J39-'Table 7'!J38</f>
        <v>8</v>
      </c>
      <c r="K38" s="37">
        <f>'Table 6'!K39-'Table 7'!K38</f>
        <v>8</v>
      </c>
      <c r="L38" s="37">
        <f>'Table 6'!L39-'Table 7'!L38</f>
        <v>5</v>
      </c>
      <c r="M38" s="408"/>
    </row>
    <row r="39" spans="1:13" ht="11.25" customHeight="1">
      <c r="A39" s="10"/>
      <c r="B39" s="33" t="s">
        <v>20</v>
      </c>
      <c r="C39" s="67">
        <f t="shared" si="1"/>
        <v>208</v>
      </c>
      <c r="D39" s="67">
        <f t="shared" si="2"/>
        <v>262</v>
      </c>
      <c r="E39" s="67">
        <f>'Table 6'!E40-'Table 7'!E39</f>
        <v>27</v>
      </c>
      <c r="F39" s="67">
        <f>'Table 6'!F40-'Table 7'!F39</f>
        <v>43</v>
      </c>
      <c r="G39" s="67">
        <f>'Table 6'!G40-'Table 7'!G39</f>
        <v>66</v>
      </c>
      <c r="H39" s="67">
        <f>'Table 6'!H40-'Table 7'!H39</f>
        <v>72</v>
      </c>
      <c r="I39" s="67">
        <f>'Table 6'!I40-'Table 7'!I39</f>
        <v>34</v>
      </c>
      <c r="J39" s="67">
        <f>'Table 6'!J40-'Table 7'!J39</f>
        <v>55</v>
      </c>
      <c r="K39" s="37">
        <f>'Table 6'!K40-'Table 7'!K39</f>
        <v>63</v>
      </c>
      <c r="L39" s="37">
        <f>'Table 6'!L40-'Table 7'!L39</f>
        <v>110</v>
      </c>
      <c r="M39" s="408"/>
    </row>
    <row r="40" spans="1:13" ht="10.5" customHeight="1">
      <c r="A40" s="25" t="s">
        <v>230</v>
      </c>
      <c r="B40" s="33"/>
      <c r="C40" s="38">
        <f t="shared" si="1"/>
        <v>123</v>
      </c>
      <c r="D40" s="38">
        <f t="shared" si="2"/>
        <v>174</v>
      </c>
      <c r="E40" s="38">
        <f>'Table 6'!E41-'Table 7'!E40</f>
        <v>52</v>
      </c>
      <c r="F40" s="38">
        <f>'Table 6'!F41-'Table 7'!F40</f>
        <v>25</v>
      </c>
      <c r="G40" s="38">
        <f>'Table 6'!G41-'Table 7'!G40</f>
        <v>30</v>
      </c>
      <c r="H40" s="38">
        <f>'Table 6'!H41-'Table 7'!H40</f>
        <v>16</v>
      </c>
      <c r="I40" s="38">
        <f>'Table 6'!I41-'Table 7'!I40</f>
        <v>30</v>
      </c>
      <c r="J40" s="38">
        <f>'Table 6'!J41-'Table 7'!J40</f>
        <v>36</v>
      </c>
      <c r="K40" s="36">
        <f>'Table 6'!K41-'Table 7'!K40</f>
        <v>39</v>
      </c>
      <c r="L40" s="36">
        <f>'Table 6'!L41-'Table 7'!L40</f>
        <v>69</v>
      </c>
      <c r="M40" s="408"/>
    </row>
    <row r="41" spans="1:13" ht="10.5" customHeight="1">
      <c r="A41" s="10"/>
      <c r="B41" s="33" t="s">
        <v>22</v>
      </c>
      <c r="C41" s="67">
        <f t="shared" si="1"/>
        <v>3</v>
      </c>
      <c r="D41" s="67">
        <f t="shared" si="2"/>
        <v>13</v>
      </c>
      <c r="E41" s="67">
        <f>'Table 6'!E42-'Table 7'!E41</f>
        <v>2</v>
      </c>
      <c r="F41" s="352">
        <f>'Table 6'!F42-'Table 7'!F41</f>
        <v>0</v>
      </c>
      <c r="G41" s="67">
        <f>'Table 6'!G42-'Table 7'!G41</f>
        <v>1</v>
      </c>
      <c r="H41" s="352">
        <f>'Table 6'!H42-'Table 7'!H41</f>
        <v>0</v>
      </c>
      <c r="I41" s="67">
        <f>'Table 6'!I42-'Table 7'!I41</f>
        <v>1</v>
      </c>
      <c r="J41" s="67">
        <f>'Table 6'!J42-'Table 7'!J41</f>
        <v>4</v>
      </c>
      <c r="K41" s="352">
        <f>'Table 6'!K42-'Table 7'!K41</f>
        <v>0</v>
      </c>
      <c r="L41" s="37">
        <f>'Table 6'!L42-'Table 7'!L41</f>
        <v>8</v>
      </c>
      <c r="M41" s="408"/>
    </row>
    <row r="42" spans="1:13" ht="10.5" customHeight="1">
      <c r="A42" s="10"/>
      <c r="B42" s="33" t="s">
        <v>30</v>
      </c>
      <c r="C42" s="67">
        <f t="shared" si="1"/>
        <v>90</v>
      </c>
      <c r="D42" s="67">
        <f t="shared" si="2"/>
        <v>124</v>
      </c>
      <c r="E42" s="67">
        <f>'Table 6'!E43-'Table 7'!E42</f>
        <v>36</v>
      </c>
      <c r="F42" s="67">
        <f>'Table 6'!F43-'Table 7'!F42</f>
        <v>19</v>
      </c>
      <c r="G42" s="67">
        <f>'Table 6'!G43-'Table 7'!G42</f>
        <v>20</v>
      </c>
      <c r="H42" s="67">
        <f>'Table 6'!H43-'Table 7'!H42</f>
        <v>15</v>
      </c>
      <c r="I42" s="67">
        <f>'Table 6'!I43-'Table 7'!I42</f>
        <v>26</v>
      </c>
      <c r="J42" s="67">
        <f>'Table 6'!J43-'Table 7'!J42</f>
        <v>23</v>
      </c>
      <c r="K42" s="37">
        <f>'Table 6'!K43-'Table 7'!K42</f>
        <v>17</v>
      </c>
      <c r="L42" s="37">
        <f>'Table 6'!L43-'Table 7'!L42</f>
        <v>58</v>
      </c>
      <c r="M42" s="408"/>
    </row>
    <row r="43" spans="1:13" ht="10.5" customHeight="1">
      <c r="A43" s="10"/>
      <c r="B43" s="31" t="s">
        <v>20</v>
      </c>
      <c r="C43" s="67">
        <f t="shared" si="1"/>
        <v>30</v>
      </c>
      <c r="D43" s="67">
        <f t="shared" si="2"/>
        <v>37</v>
      </c>
      <c r="E43" s="67">
        <f>'Table 6'!E44-'Table 7'!E43</f>
        <v>14</v>
      </c>
      <c r="F43" s="67">
        <f>'Table 6'!F44-'Table 7'!F43</f>
        <v>6</v>
      </c>
      <c r="G43" s="67">
        <f>'Table 6'!G44-'Table 7'!G43</f>
        <v>9</v>
      </c>
      <c r="H43" s="67">
        <f>'Table 6'!H44-'Table 7'!H43</f>
        <v>1</v>
      </c>
      <c r="I43" s="67">
        <f>'Table 6'!I44-'Table 7'!I43</f>
        <v>3</v>
      </c>
      <c r="J43" s="67">
        <f>'Table 6'!J44-'Table 7'!J43</f>
        <v>9</v>
      </c>
      <c r="K43" s="37">
        <f>'Table 6'!K44-'Table 7'!K43</f>
        <v>22</v>
      </c>
      <c r="L43" s="37">
        <f>'Table 6'!L44-'Table 7'!L43</f>
        <v>3</v>
      </c>
      <c r="M43" s="408"/>
    </row>
    <row r="44" spans="1:13" ht="10.5" customHeight="1">
      <c r="A44" s="25" t="s">
        <v>231</v>
      </c>
      <c r="B44" s="33"/>
      <c r="C44" s="38">
        <f t="shared" si="1"/>
        <v>98</v>
      </c>
      <c r="D44" s="38">
        <f t="shared" si="2"/>
        <v>144</v>
      </c>
      <c r="E44" s="38">
        <f>'Table 6'!E45-'Table 7'!E44</f>
        <v>7</v>
      </c>
      <c r="F44" s="38">
        <f>'Table 6'!F45-'Table 7'!F44</f>
        <v>39</v>
      </c>
      <c r="G44" s="38">
        <f>'Table 6'!G45-'Table 7'!G44</f>
        <v>10</v>
      </c>
      <c r="H44" s="38">
        <f>'Table 6'!H45-'Table 7'!H44</f>
        <v>42</v>
      </c>
      <c r="I44" s="38">
        <f>'Table 6'!I45-'Table 7'!I44</f>
        <v>49</v>
      </c>
      <c r="J44" s="38">
        <f>'Table 6'!J45-'Table 7'!J44</f>
        <v>24</v>
      </c>
      <c r="K44" s="36">
        <f>'Table 6'!K45-'Table 7'!K44</f>
        <v>8</v>
      </c>
      <c r="L44" s="36">
        <f>'Table 6'!L45-'Table 7'!L44</f>
        <v>63</v>
      </c>
      <c r="M44" s="408"/>
    </row>
    <row r="45" spans="1:13" ht="10.5" customHeight="1">
      <c r="A45" s="10"/>
      <c r="B45" s="33" t="s">
        <v>21</v>
      </c>
      <c r="C45" s="67">
        <f t="shared" si="1"/>
        <v>25</v>
      </c>
      <c r="D45" s="67">
        <f t="shared" si="2"/>
        <v>30</v>
      </c>
      <c r="E45" s="67">
        <f>'Table 6'!E46-'Table 7'!E45</f>
        <v>4</v>
      </c>
      <c r="F45" s="67">
        <f>'Table 6'!F46-'Table 7'!F45</f>
        <v>11</v>
      </c>
      <c r="G45" s="67">
        <f>'Table 6'!G46-'Table 7'!G45</f>
        <v>7</v>
      </c>
      <c r="H45" s="67">
        <f>'Table 6'!H46-'Table 7'!H45</f>
        <v>3</v>
      </c>
      <c r="I45" s="67">
        <f>'Table 6'!I46-'Table 7'!I45</f>
        <v>7</v>
      </c>
      <c r="J45" s="67">
        <f>'Table 6'!J46-'Table 7'!J45</f>
        <v>6</v>
      </c>
      <c r="K45" s="37">
        <f>'Table 6'!K46-'Table 7'!K45</f>
        <v>7</v>
      </c>
      <c r="L45" s="37">
        <f>'Table 6'!L46-'Table 7'!L45</f>
        <v>10</v>
      </c>
      <c r="M45" s="408"/>
    </row>
    <row r="46" spans="1:13" ht="10.5" customHeight="1">
      <c r="A46" s="10"/>
      <c r="B46" s="33" t="s">
        <v>298</v>
      </c>
      <c r="C46" s="67">
        <f t="shared" si="1"/>
        <v>68</v>
      </c>
      <c r="D46" s="67">
        <f t="shared" si="2"/>
        <v>93</v>
      </c>
      <c r="E46" s="67">
        <v>2</v>
      </c>
      <c r="F46" s="67">
        <v>28</v>
      </c>
      <c r="G46" s="155">
        <v>0</v>
      </c>
      <c r="H46" s="67">
        <v>38</v>
      </c>
      <c r="I46" s="67">
        <v>23</v>
      </c>
      <c r="J46" s="67">
        <v>17</v>
      </c>
      <c r="K46" s="155">
        <v>0</v>
      </c>
      <c r="L46" s="37">
        <f>'Table 6'!L47-'Table 7'!L46</f>
        <v>53</v>
      </c>
      <c r="M46" s="408"/>
    </row>
    <row r="47" spans="1:13" ht="10.5" customHeight="1">
      <c r="A47" s="42"/>
      <c r="B47" s="133" t="s">
        <v>20</v>
      </c>
      <c r="C47" s="134">
        <f t="shared" si="1"/>
        <v>5</v>
      </c>
      <c r="D47" s="134">
        <f t="shared" si="2"/>
        <v>21</v>
      </c>
      <c r="E47" s="134">
        <f>'Table 6'!E48-'Table 7'!E47</f>
        <v>1</v>
      </c>
      <c r="F47" s="344">
        <v>0</v>
      </c>
      <c r="G47" s="347">
        <v>3</v>
      </c>
      <c r="H47" s="134">
        <v>1</v>
      </c>
      <c r="I47" s="134">
        <f>I44-SUM(I45:I46)</f>
        <v>19</v>
      </c>
      <c r="J47" s="134">
        <f>J44-SUM(J45:J46)</f>
        <v>1</v>
      </c>
      <c r="K47" s="347">
        <f>K44-SUM(K45:K46)</f>
        <v>1</v>
      </c>
      <c r="L47" s="344">
        <v>0</v>
      </c>
      <c r="M47" s="408"/>
    </row>
    <row r="48" spans="1:13" ht="16.5" customHeight="1">
      <c r="A48" s="73" t="s">
        <v>363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408"/>
    </row>
    <row r="49" spans="1:13" ht="10.5" customHeight="1">
      <c r="A49" s="195"/>
      <c r="M49" s="350"/>
    </row>
    <row r="50" spans="2:4" ht="12">
      <c r="B50" s="196"/>
      <c r="C50" s="197"/>
      <c r="D50" s="197"/>
    </row>
  </sheetData>
  <mergeCells count="6">
    <mergeCell ref="I3:L3"/>
    <mergeCell ref="M1:M48"/>
    <mergeCell ref="A3:B4"/>
    <mergeCell ref="C3:C4"/>
    <mergeCell ref="E3:H3"/>
    <mergeCell ref="D3:D4"/>
  </mergeCells>
  <printOptions/>
  <pageMargins left="0.5" right="0.25" top="0.42" bottom="0.25" header="0.18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1">
      <pane xSplit="2" ySplit="6" topLeftCell="G1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M1" sqref="M1:M26"/>
    </sheetView>
  </sheetViews>
  <sheetFormatPr defaultColWidth="9.140625" defaultRowHeight="12.75"/>
  <cols>
    <col min="1" max="1" width="3.140625" style="3" customWidth="1"/>
    <col min="2" max="2" width="35.00390625" style="3" customWidth="1"/>
    <col min="3" max="4" width="9.28125" style="3" customWidth="1"/>
    <col min="5" max="12" width="9.28125" style="60" customWidth="1"/>
    <col min="13" max="13" width="3.8515625" style="3" customWidth="1"/>
    <col min="14" max="16384" width="9.140625" style="3" customWidth="1"/>
  </cols>
  <sheetData>
    <row r="1" spans="1:13" ht="22.5" customHeight="1">
      <c r="A1" s="41" t="s">
        <v>373</v>
      </c>
      <c r="B1" s="2"/>
      <c r="M1" s="409" t="s">
        <v>182</v>
      </c>
    </row>
    <row r="2" spans="5:13" ht="15" customHeight="1">
      <c r="E2" s="77"/>
      <c r="I2" s="77"/>
      <c r="J2" s="77"/>
      <c r="K2" s="77"/>
      <c r="L2" s="77" t="s">
        <v>35</v>
      </c>
      <c r="M2" s="410"/>
    </row>
    <row r="3" ht="8.25" customHeight="1">
      <c r="M3" s="410"/>
    </row>
    <row r="4" spans="1:13" ht="15" customHeight="1">
      <c r="A4" s="397" t="s">
        <v>178</v>
      </c>
      <c r="B4" s="411"/>
      <c r="C4" s="391" t="s">
        <v>280</v>
      </c>
      <c r="D4" s="391" t="s">
        <v>313</v>
      </c>
      <c r="E4" s="374" t="s">
        <v>280</v>
      </c>
      <c r="F4" s="375"/>
      <c r="G4" s="375"/>
      <c r="H4" s="390"/>
      <c r="I4" s="374" t="s">
        <v>313</v>
      </c>
      <c r="J4" s="375"/>
      <c r="K4" s="375"/>
      <c r="L4" s="390"/>
      <c r="M4" s="410"/>
    </row>
    <row r="5" spans="1:13" ht="19.5" customHeight="1">
      <c r="A5" s="405"/>
      <c r="B5" s="406"/>
      <c r="C5" s="392"/>
      <c r="D5" s="392"/>
      <c r="E5" s="136" t="s">
        <v>215</v>
      </c>
      <c r="F5" s="136" t="s">
        <v>217</v>
      </c>
      <c r="G5" s="136" t="s">
        <v>220</v>
      </c>
      <c r="H5" s="136" t="s">
        <v>269</v>
      </c>
      <c r="I5" s="136" t="s">
        <v>215</v>
      </c>
      <c r="J5" s="136" t="s">
        <v>217</v>
      </c>
      <c r="K5" s="136" t="s">
        <v>220</v>
      </c>
      <c r="L5" s="136" t="s">
        <v>269</v>
      </c>
      <c r="M5" s="410"/>
    </row>
    <row r="6" spans="1:13" s="57" customFormat="1" ht="19.5" customHeight="1">
      <c r="A6" s="55"/>
      <c r="B6" s="206" t="s">
        <v>285</v>
      </c>
      <c r="C6" s="262">
        <f>SUM(E6:H6)</f>
        <v>76387</v>
      </c>
      <c r="D6" s="262">
        <f>SUM(I6:L6)</f>
        <v>93371</v>
      </c>
      <c r="E6" s="262">
        <f>E7+E17+E20+'Table 9 cont''d'!E6+'Table 9 cont''d'!E10+'Table 9 cont''d'!E13+'Table 9 cont''d'!E20+'Table 9 cont''d(sec 7-9)'!E6+'Table 9 cont''d(sec 7-9)'!E16+'Table 9 cont''d(sec 7-9)'!E26</f>
        <v>16091</v>
      </c>
      <c r="F6" s="262">
        <f>F7+F17+F20+'Table 9 cont''d'!F6+'Table 9 cont''d'!F10+'Table 9 cont''d'!F13+'Table 9 cont''d'!F20+'Table 9 cont''d(sec 7-9)'!F6+'Table 9 cont''d(sec 7-9)'!F16+'Table 9 cont''d(sec 7-9)'!F26</f>
        <v>18890</v>
      </c>
      <c r="G6" s="262">
        <f>G7+G17+G20+'Table 9 cont''d'!G6+'Table 9 cont''d'!G10+'Table 9 cont''d'!G13+'Table 9 cont''d'!G20+'Table 9 cont''d(sec 7-9)'!G6+'Table 9 cont''d(sec 7-9)'!G16+'Table 9 cont''d(sec 7-9)'!G26</f>
        <v>19637</v>
      </c>
      <c r="H6" s="262">
        <f>H7+H17+H20+'Table 9 cont''d'!H6+'Table 9 cont''d'!H10+'Table 9 cont''d'!H13+'Table 9 cont''d'!H20+'Table 9 cont''d(sec 7-9)'!H6+'Table 9 cont''d(sec 7-9)'!H16+'Table 9 cont''d(sec 7-9)'!H26</f>
        <v>21769</v>
      </c>
      <c r="I6" s="262">
        <f>I7+I17+I20+'Table 9 cont''d'!I6+'Table 9 cont''d'!I10+'Table 9 cont''d'!I13+'Table 9 cont''d'!I20+'Table 9 cont''d(sec 7-9)'!I6+'Table 9 cont''d(sec 7-9)'!I16+'Table 9 cont''d(sec 7-9)'!I26</f>
        <v>18426</v>
      </c>
      <c r="J6" s="262">
        <f>J7+J17+J20+'Table 9 cont''d'!J6+'Table 9 cont''d'!J10+'Table 9 cont''d'!J13+'Table 9 cont''d'!J20+'Table 9 cont''d(sec 7-9)'!J6+'Table 9 cont''d(sec 7-9)'!J16+'Table 9 cont''d(sec 7-9)'!J26</f>
        <v>24642</v>
      </c>
      <c r="K6" s="262">
        <f>K7+K17+K20+'Table 9 cont''d'!K6+'Table 9 cont''d'!K10+'Table 9 cont''d'!K13+'Table 9 cont''d'!K20+'Table 9 cont''d(sec 7-9)'!K6+'Table 9 cont''d(sec 7-9)'!K16+'Table 9 cont''d(sec 7-9)'!K26</f>
        <v>24719</v>
      </c>
      <c r="L6" s="262">
        <f>L7+L17+L20+'Table 9 cont''d'!L6+'Table 9 cont''d'!L10+'Table 9 cont''d'!L13+'Table 9 cont''d'!L20+'Table 9 cont''d(sec 7-9)'!L6+'Table 9 cont''d(sec 7-9)'!L16+'Table 9 cont''d(sec 7-9)'!L26</f>
        <v>25584</v>
      </c>
      <c r="M6" s="410"/>
    </row>
    <row r="7" spans="1:13" s="57" customFormat="1" ht="19.5" customHeight="1">
      <c r="A7" s="28" t="s">
        <v>42</v>
      </c>
      <c r="B7" s="30"/>
      <c r="C7" s="263">
        <f aca="true" t="shared" si="0" ref="C7:C23">SUM(E7:H7)</f>
        <v>11947</v>
      </c>
      <c r="D7" s="263">
        <f aca="true" t="shared" si="1" ref="D7:D23">SUM(I7:L7)</f>
        <v>13828</v>
      </c>
      <c r="E7" s="264">
        <v>2484</v>
      </c>
      <c r="F7" s="264">
        <v>3030</v>
      </c>
      <c r="G7" s="264">
        <v>3099</v>
      </c>
      <c r="H7" s="264">
        <v>3334</v>
      </c>
      <c r="I7" s="264">
        <v>2966</v>
      </c>
      <c r="J7" s="264">
        <v>3512</v>
      </c>
      <c r="K7" s="263">
        <v>3300</v>
      </c>
      <c r="L7" s="263">
        <v>4050</v>
      </c>
      <c r="M7" s="410"/>
    </row>
    <row r="8" spans="1:13" ht="19.5" customHeight="1">
      <c r="A8" s="53"/>
      <c r="B8" s="31" t="s">
        <v>46</v>
      </c>
      <c r="C8" s="265">
        <f t="shared" si="0"/>
        <v>977</v>
      </c>
      <c r="D8" s="265">
        <f t="shared" si="1"/>
        <v>999</v>
      </c>
      <c r="E8" s="266">
        <v>197</v>
      </c>
      <c r="F8" s="266">
        <v>236</v>
      </c>
      <c r="G8" s="266">
        <v>212</v>
      </c>
      <c r="H8" s="266">
        <v>332</v>
      </c>
      <c r="I8" s="266">
        <v>216</v>
      </c>
      <c r="J8" s="266">
        <v>210</v>
      </c>
      <c r="K8" s="265">
        <v>255</v>
      </c>
      <c r="L8" s="265">
        <v>318</v>
      </c>
      <c r="M8" s="410"/>
    </row>
    <row r="9" spans="1:13" ht="19.5" customHeight="1">
      <c r="A9" s="54"/>
      <c r="B9" s="31" t="s">
        <v>47</v>
      </c>
      <c r="C9" s="265">
        <f t="shared" si="0"/>
        <v>1531</v>
      </c>
      <c r="D9" s="265">
        <f t="shared" si="1"/>
        <v>1815</v>
      </c>
      <c r="E9" s="266">
        <v>301</v>
      </c>
      <c r="F9" s="266">
        <v>371</v>
      </c>
      <c r="G9" s="266">
        <v>399</v>
      </c>
      <c r="H9" s="266">
        <v>460</v>
      </c>
      <c r="I9" s="266">
        <v>437</v>
      </c>
      <c r="J9" s="266">
        <v>450</v>
      </c>
      <c r="K9" s="265">
        <v>429</v>
      </c>
      <c r="L9" s="265">
        <v>499</v>
      </c>
      <c r="M9" s="410"/>
    </row>
    <row r="10" spans="1:13" ht="19.5" customHeight="1">
      <c r="A10" s="53"/>
      <c r="B10" s="31" t="s">
        <v>48</v>
      </c>
      <c r="C10" s="265">
        <f t="shared" si="0"/>
        <v>3170</v>
      </c>
      <c r="D10" s="265">
        <f t="shared" si="1"/>
        <v>4261</v>
      </c>
      <c r="E10" s="266">
        <v>573</v>
      </c>
      <c r="F10" s="266">
        <v>757</v>
      </c>
      <c r="G10" s="266">
        <v>981</v>
      </c>
      <c r="H10" s="266">
        <v>859</v>
      </c>
      <c r="I10" s="266">
        <v>765</v>
      </c>
      <c r="J10" s="266">
        <v>1014</v>
      </c>
      <c r="K10" s="265">
        <v>1137</v>
      </c>
      <c r="L10" s="265">
        <v>1345</v>
      </c>
      <c r="M10" s="410"/>
    </row>
    <row r="11" spans="1:13" ht="19.5" customHeight="1">
      <c r="A11" s="54"/>
      <c r="B11" s="31" t="s">
        <v>49</v>
      </c>
      <c r="C11" s="267">
        <f t="shared" si="0"/>
        <v>565</v>
      </c>
      <c r="D11" s="267">
        <f t="shared" si="1"/>
        <v>898</v>
      </c>
      <c r="E11" s="266">
        <v>208</v>
      </c>
      <c r="F11" s="266">
        <v>125</v>
      </c>
      <c r="G11" s="266">
        <v>137</v>
      </c>
      <c r="H11" s="266">
        <v>95</v>
      </c>
      <c r="I11" s="266">
        <v>271</v>
      </c>
      <c r="J11" s="266">
        <v>246</v>
      </c>
      <c r="K11" s="265">
        <v>117</v>
      </c>
      <c r="L11" s="265">
        <v>264</v>
      </c>
      <c r="M11" s="410"/>
    </row>
    <row r="12" spans="1:13" ht="19.5" customHeight="1">
      <c r="A12" s="54"/>
      <c r="B12" s="31" t="s">
        <v>50</v>
      </c>
      <c r="C12" s="267">
        <f t="shared" si="0"/>
        <v>893</v>
      </c>
      <c r="D12" s="267">
        <f t="shared" si="1"/>
        <v>921</v>
      </c>
      <c r="E12" s="266">
        <v>190</v>
      </c>
      <c r="F12" s="266">
        <v>238</v>
      </c>
      <c r="G12" s="266">
        <v>231</v>
      </c>
      <c r="H12" s="266">
        <v>234</v>
      </c>
      <c r="I12" s="266">
        <v>174</v>
      </c>
      <c r="J12" s="266">
        <v>280</v>
      </c>
      <c r="K12" s="265">
        <v>219</v>
      </c>
      <c r="L12" s="265">
        <v>248</v>
      </c>
      <c r="M12" s="410"/>
    </row>
    <row r="13" spans="1:13" ht="19.5" customHeight="1">
      <c r="A13" s="54"/>
      <c r="B13" s="31" t="s">
        <v>51</v>
      </c>
      <c r="C13" s="267">
        <f t="shared" si="0"/>
        <v>311</v>
      </c>
      <c r="D13" s="267">
        <f t="shared" si="1"/>
        <v>41</v>
      </c>
      <c r="E13" s="266">
        <v>52</v>
      </c>
      <c r="F13" s="266">
        <v>91</v>
      </c>
      <c r="G13" s="266">
        <v>81</v>
      </c>
      <c r="H13" s="266">
        <v>87</v>
      </c>
      <c r="I13" s="266">
        <v>40</v>
      </c>
      <c r="J13" s="266">
        <v>1</v>
      </c>
      <c r="K13" s="351" t="s">
        <v>318</v>
      </c>
      <c r="L13" s="351" t="s">
        <v>318</v>
      </c>
      <c r="M13" s="410"/>
    </row>
    <row r="14" spans="1:13" ht="19.5" customHeight="1">
      <c r="A14" s="64" t="s">
        <v>9</v>
      </c>
      <c r="B14" s="31" t="s">
        <v>52</v>
      </c>
      <c r="C14" s="267">
        <f t="shared" si="0"/>
        <v>400</v>
      </c>
      <c r="D14" s="267">
        <f t="shared" si="1"/>
        <v>457</v>
      </c>
      <c r="E14" s="266">
        <v>83</v>
      </c>
      <c r="F14" s="266">
        <v>94</v>
      </c>
      <c r="G14" s="266">
        <v>107</v>
      </c>
      <c r="H14" s="266">
        <v>116</v>
      </c>
      <c r="I14" s="266">
        <v>96</v>
      </c>
      <c r="J14" s="266">
        <v>104</v>
      </c>
      <c r="K14" s="265">
        <v>123</v>
      </c>
      <c r="L14" s="265">
        <v>134</v>
      </c>
      <c r="M14" s="410"/>
    </row>
    <row r="15" spans="1:13" ht="19.5" customHeight="1">
      <c r="A15" s="63"/>
      <c r="B15" s="31" t="s">
        <v>53</v>
      </c>
      <c r="C15" s="267">
        <f t="shared" si="0"/>
        <v>1325</v>
      </c>
      <c r="D15" s="267">
        <f t="shared" si="1"/>
        <v>1442</v>
      </c>
      <c r="E15" s="266">
        <v>325</v>
      </c>
      <c r="F15" s="266">
        <v>381</v>
      </c>
      <c r="G15" s="266">
        <v>295</v>
      </c>
      <c r="H15" s="266">
        <v>324</v>
      </c>
      <c r="I15" s="266">
        <v>347</v>
      </c>
      <c r="J15" s="266">
        <v>434</v>
      </c>
      <c r="K15" s="265">
        <v>362</v>
      </c>
      <c r="L15" s="265">
        <v>299</v>
      </c>
      <c r="M15" s="410"/>
    </row>
    <row r="16" spans="1:14" ht="19.5" customHeight="1">
      <c r="A16" s="10"/>
      <c r="B16" s="29" t="s">
        <v>20</v>
      </c>
      <c r="C16" s="265">
        <f t="shared" si="0"/>
        <v>2775</v>
      </c>
      <c r="D16" s="265">
        <f t="shared" si="1"/>
        <v>2994</v>
      </c>
      <c r="E16" s="265">
        <f aca="true" t="shared" si="2" ref="E16:L16">E7-SUM(E8:E15)</f>
        <v>555</v>
      </c>
      <c r="F16" s="265">
        <f t="shared" si="2"/>
        <v>737</v>
      </c>
      <c r="G16" s="265">
        <f t="shared" si="2"/>
        <v>656</v>
      </c>
      <c r="H16" s="265">
        <f t="shared" si="2"/>
        <v>827</v>
      </c>
      <c r="I16" s="265">
        <f t="shared" si="2"/>
        <v>620</v>
      </c>
      <c r="J16" s="265">
        <f t="shared" si="2"/>
        <v>773</v>
      </c>
      <c r="K16" s="265">
        <f t="shared" si="2"/>
        <v>658</v>
      </c>
      <c r="L16" s="265">
        <f t="shared" si="2"/>
        <v>943</v>
      </c>
      <c r="M16" s="410"/>
      <c r="N16" s="96"/>
    </row>
    <row r="17" spans="1:13" s="57" customFormat="1" ht="19.5" customHeight="1">
      <c r="A17" s="28" t="s">
        <v>54</v>
      </c>
      <c r="B17" s="30"/>
      <c r="C17" s="135">
        <f t="shared" si="0"/>
        <v>698</v>
      </c>
      <c r="D17" s="135">
        <f t="shared" si="1"/>
        <v>839</v>
      </c>
      <c r="E17" s="216">
        <v>141</v>
      </c>
      <c r="F17" s="216">
        <v>139</v>
      </c>
      <c r="G17" s="216">
        <v>165</v>
      </c>
      <c r="H17" s="216">
        <v>253</v>
      </c>
      <c r="I17" s="216">
        <v>148</v>
      </c>
      <c r="J17" s="216">
        <v>195</v>
      </c>
      <c r="K17" s="135">
        <v>198</v>
      </c>
      <c r="L17" s="135">
        <v>298</v>
      </c>
      <c r="M17" s="410"/>
    </row>
    <row r="18" spans="1:13" ht="19.5" customHeight="1">
      <c r="A18" s="10"/>
      <c r="B18" s="31" t="s">
        <v>55</v>
      </c>
      <c r="C18" s="265">
        <f t="shared" si="0"/>
        <v>506</v>
      </c>
      <c r="D18" s="265">
        <f t="shared" si="1"/>
        <v>584</v>
      </c>
      <c r="E18" s="266">
        <v>107</v>
      </c>
      <c r="F18" s="266">
        <v>94</v>
      </c>
      <c r="G18" s="266">
        <v>110</v>
      </c>
      <c r="H18" s="266">
        <v>195</v>
      </c>
      <c r="I18" s="266">
        <v>105</v>
      </c>
      <c r="J18" s="266">
        <v>130</v>
      </c>
      <c r="K18" s="265">
        <v>136</v>
      </c>
      <c r="L18" s="265">
        <v>213</v>
      </c>
      <c r="M18" s="410"/>
    </row>
    <row r="19" spans="1:13" ht="19.5" customHeight="1">
      <c r="A19" s="10"/>
      <c r="B19" s="31" t="s">
        <v>56</v>
      </c>
      <c r="C19" s="265">
        <f t="shared" si="0"/>
        <v>192</v>
      </c>
      <c r="D19" s="265">
        <f t="shared" si="1"/>
        <v>255</v>
      </c>
      <c r="E19" s="265">
        <v>34</v>
      </c>
      <c r="F19" s="265">
        <v>45</v>
      </c>
      <c r="G19" s="265">
        <v>55</v>
      </c>
      <c r="H19" s="265">
        <v>58</v>
      </c>
      <c r="I19" s="265">
        <f>I17-I18</f>
        <v>43</v>
      </c>
      <c r="J19" s="265">
        <f>J17-J18</f>
        <v>65</v>
      </c>
      <c r="K19" s="265">
        <f>K17-K18</f>
        <v>62</v>
      </c>
      <c r="L19" s="265">
        <f>L17-L18</f>
        <v>85</v>
      </c>
      <c r="M19" s="410"/>
    </row>
    <row r="20" spans="1:13" s="57" customFormat="1" ht="19.5" customHeight="1">
      <c r="A20" s="28" t="s">
        <v>43</v>
      </c>
      <c r="B20" s="30"/>
      <c r="C20" s="263">
        <f t="shared" si="0"/>
        <v>2061</v>
      </c>
      <c r="D20" s="263">
        <f t="shared" si="1"/>
        <v>2097</v>
      </c>
      <c r="E20" s="264">
        <v>373</v>
      </c>
      <c r="F20" s="264">
        <v>676</v>
      </c>
      <c r="G20" s="264">
        <v>625</v>
      </c>
      <c r="H20" s="264">
        <v>387</v>
      </c>
      <c r="I20" s="264">
        <v>539</v>
      </c>
      <c r="J20" s="264">
        <v>612</v>
      </c>
      <c r="K20" s="263">
        <v>482</v>
      </c>
      <c r="L20" s="263">
        <v>464</v>
      </c>
      <c r="M20" s="410"/>
    </row>
    <row r="21" spans="1:13" ht="19.5" customHeight="1">
      <c r="A21" s="6"/>
      <c r="B21" s="29" t="s">
        <v>57</v>
      </c>
      <c r="C21" s="265">
        <f t="shared" si="0"/>
        <v>523</v>
      </c>
      <c r="D21" s="265">
        <f t="shared" si="1"/>
        <v>490</v>
      </c>
      <c r="E21" s="266">
        <v>102</v>
      </c>
      <c r="F21" s="266">
        <v>154</v>
      </c>
      <c r="G21" s="266">
        <v>118</v>
      </c>
      <c r="H21" s="266">
        <v>149</v>
      </c>
      <c r="I21" s="266">
        <v>112</v>
      </c>
      <c r="J21" s="266">
        <v>121</v>
      </c>
      <c r="K21" s="265">
        <v>159</v>
      </c>
      <c r="L21" s="265">
        <v>98</v>
      </c>
      <c r="M21" s="410"/>
    </row>
    <row r="22" spans="1:13" ht="19.5" customHeight="1">
      <c r="A22" s="10"/>
      <c r="B22" s="31" t="s">
        <v>58</v>
      </c>
      <c r="C22" s="265">
        <f t="shared" si="0"/>
        <v>1112</v>
      </c>
      <c r="D22" s="265">
        <f t="shared" si="1"/>
        <v>1130</v>
      </c>
      <c r="E22" s="266">
        <v>188</v>
      </c>
      <c r="F22" s="266">
        <v>422</v>
      </c>
      <c r="G22" s="266">
        <v>382</v>
      </c>
      <c r="H22" s="266">
        <v>120</v>
      </c>
      <c r="I22" s="266">
        <v>321</v>
      </c>
      <c r="J22" s="266">
        <v>360</v>
      </c>
      <c r="K22" s="265">
        <v>208</v>
      </c>
      <c r="L22" s="265">
        <v>241</v>
      </c>
      <c r="M22" s="410"/>
    </row>
    <row r="23" spans="1:13" ht="19.5" customHeight="1">
      <c r="A23" s="10"/>
      <c r="B23" s="29" t="s">
        <v>20</v>
      </c>
      <c r="C23" s="265">
        <f t="shared" si="0"/>
        <v>426</v>
      </c>
      <c r="D23" s="265">
        <f t="shared" si="1"/>
        <v>477</v>
      </c>
      <c r="E23" s="265">
        <f aca="true" t="shared" si="3" ref="E23:L23">E20-SUM(E21:E22)</f>
        <v>83</v>
      </c>
      <c r="F23" s="265">
        <f t="shared" si="3"/>
        <v>100</v>
      </c>
      <c r="G23" s="265">
        <f t="shared" si="3"/>
        <v>125</v>
      </c>
      <c r="H23" s="265">
        <f t="shared" si="3"/>
        <v>118</v>
      </c>
      <c r="I23" s="265">
        <f t="shared" si="3"/>
        <v>106</v>
      </c>
      <c r="J23" s="265">
        <f t="shared" si="3"/>
        <v>131</v>
      </c>
      <c r="K23" s="265">
        <f t="shared" si="3"/>
        <v>115</v>
      </c>
      <c r="L23" s="265">
        <f t="shared" si="3"/>
        <v>125</v>
      </c>
      <c r="M23" s="410"/>
    </row>
    <row r="24" spans="1:13" ht="3" customHeight="1">
      <c r="A24" s="42"/>
      <c r="B24" s="11"/>
      <c r="C24" s="268"/>
      <c r="D24" s="268"/>
      <c r="E24" s="269"/>
      <c r="F24" s="269"/>
      <c r="G24" s="269"/>
      <c r="H24" s="269"/>
      <c r="I24" s="269"/>
      <c r="J24" s="269"/>
      <c r="K24" s="314"/>
      <c r="L24" s="314"/>
      <c r="M24" s="410"/>
    </row>
    <row r="25" spans="1:13" ht="8.25" customHeight="1">
      <c r="A25" s="33"/>
      <c r="B25" s="17"/>
      <c r="C25" s="43"/>
      <c r="D25" s="40"/>
      <c r="M25" s="410"/>
    </row>
    <row r="26" spans="1:13" ht="15.75" customHeight="1">
      <c r="A26" s="74" t="s">
        <v>337</v>
      </c>
      <c r="M26" s="410"/>
    </row>
    <row r="27" ht="2.25" customHeight="1"/>
    <row r="28" ht="14.25" customHeight="1">
      <c r="A28" s="73" t="s">
        <v>353</v>
      </c>
    </row>
  </sheetData>
  <mergeCells count="6">
    <mergeCell ref="M1:M26"/>
    <mergeCell ref="A4:B5"/>
    <mergeCell ref="C4:C5"/>
    <mergeCell ref="E4:H4"/>
    <mergeCell ref="I4:L4"/>
    <mergeCell ref="D4:D5"/>
  </mergeCells>
  <printOptions/>
  <pageMargins left="0.69" right="0.25" top="0.87" bottom="0" header="0.5" footer="0.28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1">
      <pane xSplit="2" ySplit="5" topLeftCell="H1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M1" sqref="M1:M32"/>
    </sheetView>
  </sheetViews>
  <sheetFormatPr defaultColWidth="9.140625" defaultRowHeight="12.75"/>
  <cols>
    <col min="1" max="1" width="1.28515625" style="3" customWidth="1"/>
    <col min="2" max="2" width="41.421875" style="3" customWidth="1"/>
    <col min="3" max="4" width="9.28125" style="3" customWidth="1"/>
    <col min="5" max="12" width="9.28125" style="60" customWidth="1"/>
    <col min="13" max="13" width="3.57421875" style="3" customWidth="1"/>
    <col min="14" max="14" width="10.28125" style="3" customWidth="1"/>
    <col min="15" max="16384" width="9.140625" style="3" customWidth="1"/>
  </cols>
  <sheetData>
    <row r="1" spans="1:13" ht="15.75" customHeight="1">
      <c r="A1" s="51" t="s">
        <v>376</v>
      </c>
      <c r="B1" s="12"/>
      <c r="C1" s="40"/>
      <c r="D1" s="40"/>
      <c r="M1" s="409" t="s">
        <v>315</v>
      </c>
    </row>
    <row r="2" spans="1:13" ht="12" customHeight="1">
      <c r="A2" s="33"/>
      <c r="B2" s="12"/>
      <c r="C2" s="40"/>
      <c r="D2" s="40"/>
      <c r="E2" s="77"/>
      <c r="F2" s="77"/>
      <c r="G2" s="77"/>
      <c r="I2" s="77"/>
      <c r="J2" s="212"/>
      <c r="K2" s="212"/>
      <c r="L2" s="77" t="s">
        <v>35</v>
      </c>
      <c r="M2" s="410"/>
    </row>
    <row r="3" spans="1:13" ht="2.25" customHeight="1">
      <c r="A3" s="33"/>
      <c r="B3" s="12"/>
      <c r="C3" s="40"/>
      <c r="D3" s="40"/>
      <c r="M3" s="410"/>
    </row>
    <row r="4" spans="1:13" ht="14.25" customHeight="1">
      <c r="A4" s="397" t="s">
        <v>179</v>
      </c>
      <c r="B4" s="398"/>
      <c r="C4" s="391" t="s">
        <v>280</v>
      </c>
      <c r="D4" s="391" t="s">
        <v>313</v>
      </c>
      <c r="E4" s="374" t="s">
        <v>280</v>
      </c>
      <c r="F4" s="375"/>
      <c r="G4" s="375"/>
      <c r="H4" s="390"/>
      <c r="I4" s="374" t="s">
        <v>313</v>
      </c>
      <c r="J4" s="375"/>
      <c r="K4" s="375"/>
      <c r="L4" s="390"/>
      <c r="M4" s="410"/>
    </row>
    <row r="5" spans="1:13" ht="14.25" customHeight="1">
      <c r="A5" s="405"/>
      <c r="B5" s="406"/>
      <c r="C5" s="392"/>
      <c r="D5" s="392"/>
      <c r="E5" s="79" t="s">
        <v>37</v>
      </c>
      <c r="F5" s="79" t="s">
        <v>218</v>
      </c>
      <c r="G5" s="79" t="s">
        <v>221</v>
      </c>
      <c r="H5" s="79" t="s">
        <v>224</v>
      </c>
      <c r="I5" s="79" t="s">
        <v>37</v>
      </c>
      <c r="J5" s="79" t="s">
        <v>218</v>
      </c>
      <c r="K5" s="79" t="s">
        <v>221</v>
      </c>
      <c r="L5" s="79" t="s">
        <v>224</v>
      </c>
      <c r="M5" s="410"/>
    </row>
    <row r="6" spans="1:13" s="57" customFormat="1" ht="16.5" customHeight="1">
      <c r="A6" s="58" t="s">
        <v>59</v>
      </c>
      <c r="B6" s="59"/>
      <c r="C6" s="94">
        <f>SUM(E6:H6)</f>
        <v>10020</v>
      </c>
      <c r="D6" s="94">
        <f>SUM(I6:L6)</f>
        <v>15327</v>
      </c>
      <c r="E6" s="94">
        <v>2254</v>
      </c>
      <c r="F6" s="94">
        <v>2211</v>
      </c>
      <c r="G6" s="94">
        <v>2189</v>
      </c>
      <c r="H6" s="94">
        <v>3366</v>
      </c>
      <c r="I6" s="94">
        <v>2876</v>
      </c>
      <c r="J6" s="94">
        <v>3826</v>
      </c>
      <c r="K6" s="94">
        <v>4187</v>
      </c>
      <c r="L6" s="94">
        <v>4438</v>
      </c>
      <c r="M6" s="410"/>
    </row>
    <row r="7" spans="1:13" ht="18" customHeight="1">
      <c r="A7" s="6"/>
      <c r="B7" s="31" t="s">
        <v>60</v>
      </c>
      <c r="C7" s="95">
        <f aca="true" t="shared" si="0" ref="C7:C29">SUM(E7:H7)</f>
        <v>8791</v>
      </c>
      <c r="D7" s="95">
        <f aca="true" t="shared" si="1" ref="D7:D29">SUM(I7:L7)</f>
        <v>13403</v>
      </c>
      <c r="E7" s="67">
        <v>1949</v>
      </c>
      <c r="F7" s="67">
        <v>1913</v>
      </c>
      <c r="G7" s="67">
        <v>1954</v>
      </c>
      <c r="H7" s="67">
        <v>2975</v>
      </c>
      <c r="I7" s="67">
        <v>2476</v>
      </c>
      <c r="J7" s="67">
        <v>3290</v>
      </c>
      <c r="K7" s="67">
        <v>3805</v>
      </c>
      <c r="L7" s="67">
        <v>3832</v>
      </c>
      <c r="M7" s="410"/>
    </row>
    <row r="8" spans="1:13" ht="18" customHeight="1">
      <c r="A8" s="6"/>
      <c r="B8" s="31" t="s">
        <v>61</v>
      </c>
      <c r="C8" s="95">
        <f t="shared" si="0"/>
        <v>642</v>
      </c>
      <c r="D8" s="95">
        <f t="shared" si="1"/>
        <v>1051</v>
      </c>
      <c r="E8" s="67">
        <v>128</v>
      </c>
      <c r="F8" s="67">
        <v>156</v>
      </c>
      <c r="G8" s="67">
        <v>146</v>
      </c>
      <c r="H8" s="67">
        <v>212</v>
      </c>
      <c r="I8" s="67">
        <v>203</v>
      </c>
      <c r="J8" s="67">
        <v>236</v>
      </c>
      <c r="K8" s="67">
        <v>258</v>
      </c>
      <c r="L8" s="67">
        <v>354</v>
      </c>
      <c r="M8" s="410"/>
    </row>
    <row r="9" spans="1:13" ht="18" customHeight="1">
      <c r="A9" s="6"/>
      <c r="B9" s="31" t="s">
        <v>20</v>
      </c>
      <c r="C9" s="37">
        <f t="shared" si="0"/>
        <v>587</v>
      </c>
      <c r="D9" s="37">
        <f t="shared" si="1"/>
        <v>873</v>
      </c>
      <c r="E9" s="37">
        <f aca="true" t="shared" si="2" ref="E9:L9">E6-SUM(E7:E8)</f>
        <v>177</v>
      </c>
      <c r="F9" s="37">
        <f t="shared" si="2"/>
        <v>142</v>
      </c>
      <c r="G9" s="37">
        <f t="shared" si="2"/>
        <v>89</v>
      </c>
      <c r="H9" s="37">
        <f t="shared" si="2"/>
        <v>179</v>
      </c>
      <c r="I9" s="37">
        <f t="shared" si="2"/>
        <v>197</v>
      </c>
      <c r="J9" s="37">
        <f t="shared" si="2"/>
        <v>300</v>
      </c>
      <c r="K9" s="37">
        <f t="shared" si="2"/>
        <v>124</v>
      </c>
      <c r="L9" s="37">
        <f t="shared" si="2"/>
        <v>252</v>
      </c>
      <c r="M9" s="410"/>
    </row>
    <row r="10" spans="1:13" s="57" customFormat="1" ht="16.5" customHeight="1">
      <c r="A10" s="28" t="s">
        <v>62</v>
      </c>
      <c r="B10" s="30"/>
      <c r="C10" s="93">
        <f t="shared" si="0"/>
        <v>712</v>
      </c>
      <c r="D10" s="93">
        <f t="shared" si="1"/>
        <v>845</v>
      </c>
      <c r="E10" s="93">
        <v>177</v>
      </c>
      <c r="F10" s="93">
        <v>171</v>
      </c>
      <c r="G10" s="93">
        <v>205</v>
      </c>
      <c r="H10" s="93">
        <v>159</v>
      </c>
      <c r="I10" s="93">
        <v>194</v>
      </c>
      <c r="J10" s="93">
        <v>247</v>
      </c>
      <c r="K10" s="93">
        <v>213</v>
      </c>
      <c r="L10" s="93">
        <v>191</v>
      </c>
      <c r="M10" s="410"/>
    </row>
    <row r="11" spans="1:13" ht="18" customHeight="1">
      <c r="A11" s="6"/>
      <c r="B11" s="31" t="s">
        <v>63</v>
      </c>
      <c r="C11" s="95">
        <f t="shared" si="0"/>
        <v>596</v>
      </c>
      <c r="D11" s="95">
        <f t="shared" si="1"/>
        <v>720</v>
      </c>
      <c r="E11" s="67">
        <v>145</v>
      </c>
      <c r="F11" s="67">
        <v>149</v>
      </c>
      <c r="G11" s="67">
        <v>171</v>
      </c>
      <c r="H11" s="67">
        <v>131</v>
      </c>
      <c r="I11" s="67">
        <v>157</v>
      </c>
      <c r="J11" s="67">
        <v>222</v>
      </c>
      <c r="K11" s="67">
        <v>184</v>
      </c>
      <c r="L11" s="67">
        <v>157</v>
      </c>
      <c r="M11" s="410"/>
    </row>
    <row r="12" spans="1:13" ht="15" customHeight="1">
      <c r="A12" s="6"/>
      <c r="B12" s="31" t="s">
        <v>20</v>
      </c>
      <c r="C12" s="37">
        <f t="shared" si="0"/>
        <v>116</v>
      </c>
      <c r="D12" s="37">
        <f t="shared" si="1"/>
        <v>125</v>
      </c>
      <c r="E12" s="37">
        <f aca="true" t="shared" si="3" ref="E12:L12">E10-E11</f>
        <v>32</v>
      </c>
      <c r="F12" s="37">
        <f t="shared" si="3"/>
        <v>22</v>
      </c>
      <c r="G12" s="37">
        <f t="shared" si="3"/>
        <v>34</v>
      </c>
      <c r="H12" s="37">
        <f t="shared" si="3"/>
        <v>28</v>
      </c>
      <c r="I12" s="37">
        <f t="shared" si="3"/>
        <v>37</v>
      </c>
      <c r="J12" s="37">
        <f t="shared" si="3"/>
        <v>25</v>
      </c>
      <c r="K12" s="37">
        <f t="shared" si="3"/>
        <v>29</v>
      </c>
      <c r="L12" s="37">
        <f t="shared" si="3"/>
        <v>34</v>
      </c>
      <c r="M12" s="410"/>
    </row>
    <row r="13" spans="1:13" s="57" customFormat="1" ht="15" customHeight="1">
      <c r="A13" s="28" t="s">
        <v>64</v>
      </c>
      <c r="B13" s="30"/>
      <c r="C13" s="93">
        <f t="shared" si="0"/>
        <v>6412</v>
      </c>
      <c r="D13" s="93">
        <f t="shared" si="1"/>
        <v>7389</v>
      </c>
      <c r="E13" s="93">
        <v>1422</v>
      </c>
      <c r="F13" s="93">
        <v>1541</v>
      </c>
      <c r="G13" s="93">
        <v>1624</v>
      </c>
      <c r="H13" s="93">
        <v>1825</v>
      </c>
      <c r="I13" s="93">
        <v>1693</v>
      </c>
      <c r="J13" s="93">
        <v>1738</v>
      </c>
      <c r="K13" s="93">
        <v>1900</v>
      </c>
      <c r="L13" s="93">
        <v>2058</v>
      </c>
      <c r="M13" s="410"/>
    </row>
    <row r="14" spans="1:13" ht="15" customHeight="1">
      <c r="A14" s="6"/>
      <c r="B14" s="31" t="s">
        <v>65</v>
      </c>
      <c r="C14" s="95">
        <f t="shared" si="0"/>
        <v>550</v>
      </c>
      <c r="D14" s="95">
        <f t="shared" si="1"/>
        <v>571</v>
      </c>
      <c r="E14" s="67">
        <v>103</v>
      </c>
      <c r="F14" s="67">
        <v>143</v>
      </c>
      <c r="G14" s="67">
        <v>143</v>
      </c>
      <c r="H14" s="67">
        <v>161</v>
      </c>
      <c r="I14" s="67">
        <v>121</v>
      </c>
      <c r="J14" s="67">
        <v>143</v>
      </c>
      <c r="K14" s="67">
        <v>147</v>
      </c>
      <c r="L14" s="67">
        <v>160</v>
      </c>
      <c r="M14" s="410"/>
    </row>
    <row r="15" spans="1:13" ht="15" customHeight="1">
      <c r="A15" s="6"/>
      <c r="B15" s="31" t="s">
        <v>66</v>
      </c>
      <c r="C15" s="95">
        <f t="shared" si="0"/>
        <v>1476</v>
      </c>
      <c r="D15" s="95">
        <f t="shared" si="1"/>
        <v>1519</v>
      </c>
      <c r="E15" s="67">
        <v>372</v>
      </c>
      <c r="F15" s="67">
        <v>360</v>
      </c>
      <c r="G15" s="67">
        <v>351</v>
      </c>
      <c r="H15" s="67">
        <v>393</v>
      </c>
      <c r="I15" s="67">
        <v>430</v>
      </c>
      <c r="J15" s="67">
        <v>376</v>
      </c>
      <c r="K15" s="67">
        <v>316</v>
      </c>
      <c r="L15" s="67">
        <v>397</v>
      </c>
      <c r="M15" s="410"/>
    </row>
    <row r="16" spans="1:13" ht="15" customHeight="1">
      <c r="A16" s="6"/>
      <c r="B16" s="31" t="s">
        <v>67</v>
      </c>
      <c r="C16" s="95">
        <f t="shared" si="0"/>
        <v>310</v>
      </c>
      <c r="D16" s="95">
        <f t="shared" si="1"/>
        <v>537</v>
      </c>
      <c r="E16" s="67">
        <v>71</v>
      </c>
      <c r="F16" s="67">
        <v>34</v>
      </c>
      <c r="G16" s="67">
        <v>113</v>
      </c>
      <c r="H16" s="67">
        <v>92</v>
      </c>
      <c r="I16" s="67">
        <v>119</v>
      </c>
      <c r="J16" s="67">
        <v>84</v>
      </c>
      <c r="K16" s="67">
        <v>156</v>
      </c>
      <c r="L16" s="67">
        <v>178</v>
      </c>
      <c r="M16" s="410"/>
    </row>
    <row r="17" spans="1:13" ht="15" customHeight="1">
      <c r="A17" s="6"/>
      <c r="B17" s="31" t="s">
        <v>68</v>
      </c>
      <c r="C17" s="95">
        <f t="shared" si="0"/>
        <v>961</v>
      </c>
      <c r="D17" s="95">
        <f t="shared" si="1"/>
        <v>1193</v>
      </c>
      <c r="E17" s="67">
        <v>177</v>
      </c>
      <c r="F17" s="67">
        <v>226</v>
      </c>
      <c r="G17" s="67">
        <v>250</v>
      </c>
      <c r="H17" s="67">
        <v>308</v>
      </c>
      <c r="I17" s="67">
        <v>271</v>
      </c>
      <c r="J17" s="67">
        <v>298</v>
      </c>
      <c r="K17" s="67">
        <v>297</v>
      </c>
      <c r="L17" s="67">
        <v>327</v>
      </c>
      <c r="M17" s="410"/>
    </row>
    <row r="18" spans="1:13" ht="15" customHeight="1">
      <c r="A18" s="6"/>
      <c r="B18" s="31" t="s">
        <v>69</v>
      </c>
      <c r="C18" s="95">
        <f t="shared" si="0"/>
        <v>582</v>
      </c>
      <c r="D18" s="95">
        <f t="shared" si="1"/>
        <v>674</v>
      </c>
      <c r="E18" s="67">
        <v>108</v>
      </c>
      <c r="F18" s="67">
        <v>146</v>
      </c>
      <c r="G18" s="67">
        <v>171</v>
      </c>
      <c r="H18" s="67">
        <v>157</v>
      </c>
      <c r="I18" s="67">
        <v>111</v>
      </c>
      <c r="J18" s="67">
        <v>157</v>
      </c>
      <c r="K18" s="67">
        <v>242</v>
      </c>
      <c r="L18" s="67">
        <v>164</v>
      </c>
      <c r="M18" s="410"/>
    </row>
    <row r="19" spans="1:13" ht="15" customHeight="1">
      <c r="A19" s="6"/>
      <c r="B19" s="31" t="s">
        <v>20</v>
      </c>
      <c r="C19" s="37">
        <f t="shared" si="0"/>
        <v>2533</v>
      </c>
      <c r="D19" s="37">
        <f t="shared" si="1"/>
        <v>2895</v>
      </c>
      <c r="E19" s="37">
        <f aca="true" t="shared" si="4" ref="E19:L19">E13-SUM(E14:E18)</f>
        <v>591</v>
      </c>
      <c r="F19" s="37">
        <f t="shared" si="4"/>
        <v>632</v>
      </c>
      <c r="G19" s="37">
        <f t="shared" si="4"/>
        <v>596</v>
      </c>
      <c r="H19" s="37">
        <f t="shared" si="4"/>
        <v>714</v>
      </c>
      <c r="I19" s="37">
        <f t="shared" si="4"/>
        <v>641</v>
      </c>
      <c r="J19" s="37">
        <f t="shared" si="4"/>
        <v>680</v>
      </c>
      <c r="K19" s="37">
        <f t="shared" si="4"/>
        <v>742</v>
      </c>
      <c r="L19" s="37">
        <f t="shared" si="4"/>
        <v>832</v>
      </c>
      <c r="M19" s="410"/>
    </row>
    <row r="20" spans="1:13" ht="15" customHeight="1">
      <c r="A20" s="28" t="s">
        <v>38</v>
      </c>
      <c r="B20" s="44"/>
      <c r="C20" s="93">
        <f t="shared" si="0"/>
        <v>19806</v>
      </c>
      <c r="D20" s="93">
        <f t="shared" si="1"/>
        <v>19300</v>
      </c>
      <c r="E20" s="93">
        <v>4107</v>
      </c>
      <c r="F20" s="93">
        <v>5293</v>
      </c>
      <c r="G20" s="93">
        <v>5228</v>
      </c>
      <c r="H20" s="93">
        <v>5178</v>
      </c>
      <c r="I20" s="93">
        <v>4050</v>
      </c>
      <c r="J20" s="93">
        <v>5098</v>
      </c>
      <c r="K20" s="93">
        <v>5213</v>
      </c>
      <c r="L20" s="93">
        <v>4939</v>
      </c>
      <c r="M20" s="410"/>
    </row>
    <row r="21" spans="1:13" ht="15" customHeight="1">
      <c r="A21" s="10"/>
      <c r="B21" s="31" t="s">
        <v>70</v>
      </c>
      <c r="C21" s="95">
        <f t="shared" si="0"/>
        <v>1293</v>
      </c>
      <c r="D21" s="95">
        <f t="shared" si="1"/>
        <v>1435</v>
      </c>
      <c r="E21" s="67">
        <v>271</v>
      </c>
      <c r="F21" s="67">
        <v>307</v>
      </c>
      <c r="G21" s="67">
        <v>336</v>
      </c>
      <c r="H21" s="67">
        <v>379</v>
      </c>
      <c r="I21" s="67">
        <v>307</v>
      </c>
      <c r="J21" s="67">
        <v>344</v>
      </c>
      <c r="K21" s="67">
        <v>373</v>
      </c>
      <c r="L21" s="67">
        <v>411</v>
      </c>
      <c r="M21" s="410"/>
    </row>
    <row r="22" spans="1:13" ht="15" customHeight="1">
      <c r="A22" s="10"/>
      <c r="B22" s="31" t="s">
        <v>71</v>
      </c>
      <c r="C22" s="95">
        <f t="shared" si="0"/>
        <v>4189</v>
      </c>
      <c r="D22" s="95">
        <f t="shared" si="1"/>
        <v>3167</v>
      </c>
      <c r="E22" s="67">
        <v>971</v>
      </c>
      <c r="F22" s="67">
        <v>1273</v>
      </c>
      <c r="G22" s="67">
        <v>1014</v>
      </c>
      <c r="H22" s="67">
        <v>931</v>
      </c>
      <c r="I22" s="67">
        <v>747</v>
      </c>
      <c r="J22" s="67">
        <v>930</v>
      </c>
      <c r="K22" s="67">
        <v>817</v>
      </c>
      <c r="L22" s="67">
        <v>673</v>
      </c>
      <c r="M22" s="410"/>
    </row>
    <row r="23" spans="1:14" ht="15" customHeight="1">
      <c r="A23" s="10"/>
      <c r="B23" s="31" t="s">
        <v>72</v>
      </c>
      <c r="C23" s="95">
        <f t="shared" si="0"/>
        <v>2210</v>
      </c>
      <c r="D23" s="95">
        <f t="shared" si="1"/>
        <v>1751</v>
      </c>
      <c r="E23" s="67">
        <v>492</v>
      </c>
      <c r="F23" s="67">
        <v>528</v>
      </c>
      <c r="G23" s="67">
        <v>618</v>
      </c>
      <c r="H23" s="67">
        <v>572</v>
      </c>
      <c r="I23" s="67">
        <v>388</v>
      </c>
      <c r="J23" s="67">
        <v>541</v>
      </c>
      <c r="K23" s="67">
        <v>422</v>
      </c>
      <c r="L23" s="67">
        <v>400</v>
      </c>
      <c r="M23" s="410"/>
      <c r="N23" s="154"/>
    </row>
    <row r="24" spans="1:13" ht="15" customHeight="1">
      <c r="A24" s="10"/>
      <c r="B24" s="31" t="s">
        <v>73</v>
      </c>
      <c r="C24" s="95">
        <f t="shared" si="0"/>
        <v>2820</v>
      </c>
      <c r="D24" s="95">
        <f t="shared" si="1"/>
        <v>2509</v>
      </c>
      <c r="E24" s="67">
        <v>572</v>
      </c>
      <c r="F24" s="67">
        <v>799</v>
      </c>
      <c r="G24" s="67">
        <v>719</v>
      </c>
      <c r="H24" s="67">
        <v>730</v>
      </c>
      <c r="I24" s="67">
        <v>489</v>
      </c>
      <c r="J24" s="67">
        <v>680</v>
      </c>
      <c r="K24" s="67">
        <v>648</v>
      </c>
      <c r="L24" s="67">
        <v>692</v>
      </c>
      <c r="M24" s="410"/>
    </row>
    <row r="25" spans="1:13" ht="15" customHeight="1">
      <c r="A25" s="68"/>
      <c r="B25" s="31" t="s">
        <v>74</v>
      </c>
      <c r="C25" s="95">
        <f t="shared" si="0"/>
        <v>1112</v>
      </c>
      <c r="D25" s="95">
        <f t="shared" si="1"/>
        <v>1261</v>
      </c>
      <c r="E25" s="67">
        <v>231</v>
      </c>
      <c r="F25" s="67">
        <v>319</v>
      </c>
      <c r="G25" s="67">
        <v>337</v>
      </c>
      <c r="H25" s="67">
        <v>225</v>
      </c>
      <c r="I25" s="67">
        <v>252</v>
      </c>
      <c r="J25" s="67">
        <v>302</v>
      </c>
      <c r="K25" s="67">
        <v>376</v>
      </c>
      <c r="L25" s="67">
        <v>331</v>
      </c>
      <c r="M25" s="410"/>
    </row>
    <row r="26" spans="1:13" ht="15" customHeight="1">
      <c r="A26" s="10"/>
      <c r="B26" s="31" t="s">
        <v>75</v>
      </c>
      <c r="C26" s="95">
        <f t="shared" si="0"/>
        <v>1457</v>
      </c>
      <c r="D26" s="95">
        <f t="shared" si="1"/>
        <v>1647</v>
      </c>
      <c r="E26" s="67">
        <v>269</v>
      </c>
      <c r="F26" s="67">
        <v>349</v>
      </c>
      <c r="G26" s="67">
        <v>444</v>
      </c>
      <c r="H26" s="67">
        <v>395</v>
      </c>
      <c r="I26" s="67">
        <v>367</v>
      </c>
      <c r="J26" s="67">
        <v>443</v>
      </c>
      <c r="K26" s="67">
        <v>391</v>
      </c>
      <c r="L26" s="67">
        <v>446</v>
      </c>
      <c r="M26" s="410"/>
    </row>
    <row r="27" spans="1:13" ht="15" customHeight="1">
      <c r="A27" s="10"/>
      <c r="B27" s="31" t="s">
        <v>76</v>
      </c>
      <c r="C27" s="95">
        <f t="shared" si="0"/>
        <v>1886</v>
      </c>
      <c r="D27" s="95">
        <f t="shared" si="1"/>
        <v>2237</v>
      </c>
      <c r="E27" s="67">
        <v>306</v>
      </c>
      <c r="F27" s="67">
        <v>547</v>
      </c>
      <c r="G27" s="67">
        <v>477</v>
      </c>
      <c r="H27" s="67">
        <v>556</v>
      </c>
      <c r="I27" s="67">
        <v>504</v>
      </c>
      <c r="J27" s="67">
        <v>558</v>
      </c>
      <c r="K27" s="67">
        <v>617</v>
      </c>
      <c r="L27" s="67">
        <v>558</v>
      </c>
      <c r="M27" s="410"/>
    </row>
    <row r="28" spans="1:13" ht="15" customHeight="1">
      <c r="A28" s="10"/>
      <c r="B28" s="31" t="s">
        <v>77</v>
      </c>
      <c r="C28" s="95">
        <f t="shared" si="0"/>
        <v>1952</v>
      </c>
      <c r="D28" s="95">
        <f t="shared" si="1"/>
        <v>2247</v>
      </c>
      <c r="E28" s="67">
        <v>419</v>
      </c>
      <c r="F28" s="67">
        <v>453</v>
      </c>
      <c r="G28" s="67">
        <v>521</v>
      </c>
      <c r="H28" s="67">
        <v>559</v>
      </c>
      <c r="I28" s="67">
        <v>411</v>
      </c>
      <c r="J28" s="67">
        <v>506</v>
      </c>
      <c r="K28" s="67">
        <v>742</v>
      </c>
      <c r="L28" s="67">
        <v>588</v>
      </c>
      <c r="M28" s="410"/>
    </row>
    <row r="29" spans="1:13" ht="15" customHeight="1">
      <c r="A29" s="10"/>
      <c r="B29" s="31" t="s">
        <v>20</v>
      </c>
      <c r="C29" s="37">
        <f t="shared" si="0"/>
        <v>2887</v>
      </c>
      <c r="D29" s="37">
        <f t="shared" si="1"/>
        <v>3046</v>
      </c>
      <c r="E29" s="37">
        <f aca="true" t="shared" si="5" ref="E29:L29">E20-SUM(E21:E28)</f>
        <v>576</v>
      </c>
      <c r="F29" s="37">
        <f t="shared" si="5"/>
        <v>718</v>
      </c>
      <c r="G29" s="37">
        <f t="shared" si="5"/>
        <v>762</v>
      </c>
      <c r="H29" s="37">
        <f t="shared" si="5"/>
        <v>831</v>
      </c>
      <c r="I29" s="37">
        <f t="shared" si="5"/>
        <v>585</v>
      </c>
      <c r="J29" s="37">
        <f t="shared" si="5"/>
        <v>794</v>
      </c>
      <c r="K29" s="37">
        <f t="shared" si="5"/>
        <v>827</v>
      </c>
      <c r="L29" s="37">
        <f t="shared" si="5"/>
        <v>840</v>
      </c>
      <c r="M29" s="410"/>
    </row>
    <row r="30" spans="1:13" ht="8.25" customHeight="1">
      <c r="A30" s="45"/>
      <c r="B30" s="46"/>
      <c r="C30" s="9"/>
      <c r="D30" s="9"/>
      <c r="E30" s="149"/>
      <c r="F30" s="149"/>
      <c r="G30" s="149"/>
      <c r="H30" s="149"/>
      <c r="I30" s="149"/>
      <c r="J30" s="149"/>
      <c r="K30" s="149"/>
      <c r="L30" s="149"/>
      <c r="M30" s="410"/>
    </row>
    <row r="31" ht="6.75" customHeight="1">
      <c r="M31" s="410"/>
    </row>
    <row r="32" spans="1:13" ht="15.75" customHeight="1">
      <c r="A32" s="74" t="s">
        <v>337</v>
      </c>
      <c r="M32" s="410"/>
    </row>
    <row r="33" ht="3" customHeight="1"/>
    <row r="34" ht="16.5">
      <c r="A34" s="73" t="s">
        <v>353</v>
      </c>
    </row>
  </sheetData>
  <mergeCells count="6">
    <mergeCell ref="M1:M32"/>
    <mergeCell ref="A4:B5"/>
    <mergeCell ref="C4:C5"/>
    <mergeCell ref="E4:H4"/>
    <mergeCell ref="I4:L4"/>
    <mergeCell ref="D4:D5"/>
  </mergeCells>
  <printOptions/>
  <pageMargins left="0.51" right="0.26" top="0.9" bottom="0" header="0.41" footer="0.36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pane xSplit="2" ySplit="5" topLeftCell="H1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M1" sqref="M1:M26"/>
    </sheetView>
  </sheetViews>
  <sheetFormatPr defaultColWidth="9.140625" defaultRowHeight="12.75"/>
  <cols>
    <col min="1" max="1" width="1.7109375" style="3" customWidth="1"/>
    <col min="2" max="2" width="46.00390625" style="3" customWidth="1"/>
    <col min="3" max="4" width="8.7109375" style="3" customWidth="1"/>
    <col min="5" max="12" width="8.7109375" style="60" customWidth="1"/>
    <col min="13" max="13" width="3.28125" style="3" customWidth="1"/>
    <col min="14" max="14" width="10.00390625" style="3" bestFit="1" customWidth="1"/>
    <col min="15" max="16384" width="9.140625" style="3" customWidth="1"/>
  </cols>
  <sheetData>
    <row r="1" spans="1:13" ht="17.25" customHeight="1">
      <c r="A1" s="41" t="s">
        <v>377</v>
      </c>
      <c r="B1" s="51"/>
      <c r="M1" s="409" t="s">
        <v>316</v>
      </c>
    </row>
    <row r="2" spans="1:13" ht="12" customHeight="1">
      <c r="A2" s="4"/>
      <c r="B2" s="2"/>
      <c r="E2" s="77"/>
      <c r="F2" s="77"/>
      <c r="G2" s="77"/>
      <c r="I2" s="77"/>
      <c r="J2" s="77"/>
      <c r="K2" s="77"/>
      <c r="L2" s="77" t="s">
        <v>35</v>
      </c>
      <c r="M2" s="410"/>
    </row>
    <row r="3" ht="2.25" customHeight="1">
      <c r="M3" s="410"/>
    </row>
    <row r="4" spans="1:13" ht="16.5" customHeight="1">
      <c r="A4" s="397" t="s">
        <v>36</v>
      </c>
      <c r="B4" s="412"/>
      <c r="C4" s="391" t="s">
        <v>280</v>
      </c>
      <c r="D4" s="391" t="s">
        <v>313</v>
      </c>
      <c r="E4" s="374" t="s">
        <v>280</v>
      </c>
      <c r="F4" s="375"/>
      <c r="G4" s="375"/>
      <c r="H4" s="390"/>
      <c r="I4" s="374" t="s">
        <v>313</v>
      </c>
      <c r="J4" s="375"/>
      <c r="K4" s="375"/>
      <c r="L4" s="390"/>
      <c r="M4" s="410"/>
    </row>
    <row r="5" spans="1:13" ht="16.5" customHeight="1">
      <c r="A5" s="413"/>
      <c r="B5" s="414"/>
      <c r="C5" s="407"/>
      <c r="D5" s="407"/>
      <c r="E5" s="15" t="s">
        <v>225</v>
      </c>
      <c r="F5" s="15" t="s">
        <v>260</v>
      </c>
      <c r="G5" s="15" t="s">
        <v>264</v>
      </c>
      <c r="H5" s="15" t="s">
        <v>272</v>
      </c>
      <c r="I5" s="15" t="s">
        <v>225</v>
      </c>
      <c r="J5" s="15" t="s">
        <v>260</v>
      </c>
      <c r="K5" s="15" t="s">
        <v>264</v>
      </c>
      <c r="L5" s="15" t="s">
        <v>272</v>
      </c>
      <c r="M5" s="410"/>
    </row>
    <row r="6" spans="1:13" ht="18" customHeight="1">
      <c r="A6" s="28" t="s">
        <v>40</v>
      </c>
      <c r="B6" s="30"/>
      <c r="C6" s="27">
        <f>SUM(E6:H6)</f>
        <v>17916</v>
      </c>
      <c r="D6" s="27">
        <f>SUM(I6:L6)</f>
        <v>26250</v>
      </c>
      <c r="E6" s="94">
        <v>3764</v>
      </c>
      <c r="F6" s="94">
        <v>4290</v>
      </c>
      <c r="G6" s="94">
        <v>4828</v>
      </c>
      <c r="H6" s="94">
        <v>5034</v>
      </c>
      <c r="I6" s="94">
        <v>4665</v>
      </c>
      <c r="J6" s="94">
        <v>7621</v>
      </c>
      <c r="K6" s="315">
        <v>7262</v>
      </c>
      <c r="L6" s="315">
        <v>6702</v>
      </c>
      <c r="M6" s="410"/>
    </row>
    <row r="7" spans="1:13" ht="18" customHeight="1">
      <c r="A7" s="6"/>
      <c r="B7" s="44" t="s">
        <v>78</v>
      </c>
      <c r="C7" s="92">
        <f aca="true" t="shared" si="0" ref="C7:C26">SUM(E7:H7)</f>
        <v>615</v>
      </c>
      <c r="D7" s="92">
        <f aca="true" t="shared" si="1" ref="D7:D26">SUM(I7:L7)</f>
        <v>958</v>
      </c>
      <c r="E7" s="95">
        <v>107</v>
      </c>
      <c r="F7" s="95">
        <v>80</v>
      </c>
      <c r="G7" s="95">
        <v>133</v>
      </c>
      <c r="H7" s="95">
        <v>295</v>
      </c>
      <c r="I7" s="95">
        <v>83</v>
      </c>
      <c r="J7" s="95">
        <v>146</v>
      </c>
      <c r="K7" s="92">
        <v>616</v>
      </c>
      <c r="L7" s="92">
        <v>113</v>
      </c>
      <c r="M7" s="410"/>
    </row>
    <row r="8" spans="1:13" ht="19.5" customHeight="1">
      <c r="A8" s="6"/>
      <c r="B8" s="44" t="s">
        <v>79</v>
      </c>
      <c r="C8" s="92">
        <f t="shared" si="0"/>
        <v>3451</v>
      </c>
      <c r="D8" s="92">
        <f t="shared" si="1"/>
        <v>3048</v>
      </c>
      <c r="E8" s="95">
        <v>1039</v>
      </c>
      <c r="F8" s="95">
        <v>879</v>
      </c>
      <c r="G8" s="95">
        <v>755</v>
      </c>
      <c r="H8" s="95">
        <v>778</v>
      </c>
      <c r="I8" s="95">
        <v>755</v>
      </c>
      <c r="J8" s="95">
        <v>975</v>
      </c>
      <c r="K8" s="92">
        <v>758</v>
      </c>
      <c r="L8" s="92">
        <v>560</v>
      </c>
      <c r="M8" s="410"/>
    </row>
    <row r="9" spans="1:13" ht="24" customHeight="1">
      <c r="A9" s="6"/>
      <c r="B9" s="47" t="s">
        <v>80</v>
      </c>
      <c r="C9" s="175">
        <f t="shared" si="0"/>
        <v>2368</v>
      </c>
      <c r="D9" s="175">
        <f t="shared" si="1"/>
        <v>2798</v>
      </c>
      <c r="E9" s="176">
        <v>499</v>
      </c>
      <c r="F9" s="176">
        <v>497</v>
      </c>
      <c r="G9" s="176">
        <v>652</v>
      </c>
      <c r="H9" s="176">
        <v>720</v>
      </c>
      <c r="I9" s="176">
        <v>578</v>
      </c>
      <c r="J9" s="176">
        <v>850</v>
      </c>
      <c r="K9" s="175">
        <v>661</v>
      </c>
      <c r="L9" s="175">
        <v>709</v>
      </c>
      <c r="M9" s="410"/>
    </row>
    <row r="10" spans="1:13" ht="24" customHeight="1">
      <c r="A10" s="6"/>
      <c r="B10" s="372" t="s">
        <v>81</v>
      </c>
      <c r="C10" s="92">
        <f t="shared" si="0"/>
        <v>1398</v>
      </c>
      <c r="D10" s="92">
        <f t="shared" si="1"/>
        <v>1847</v>
      </c>
      <c r="E10" s="95">
        <v>337</v>
      </c>
      <c r="F10" s="95">
        <v>341</v>
      </c>
      <c r="G10" s="95">
        <v>338</v>
      </c>
      <c r="H10" s="95">
        <v>382</v>
      </c>
      <c r="I10" s="95">
        <v>341</v>
      </c>
      <c r="J10" s="95">
        <v>613</v>
      </c>
      <c r="K10" s="92">
        <v>477</v>
      </c>
      <c r="L10" s="92">
        <v>416</v>
      </c>
      <c r="M10" s="410"/>
    </row>
    <row r="11" spans="1:13" ht="27.75" customHeight="1">
      <c r="A11" s="6"/>
      <c r="B11" s="47" t="s">
        <v>82</v>
      </c>
      <c r="C11" s="175">
        <f t="shared" si="0"/>
        <v>2666</v>
      </c>
      <c r="D11" s="175">
        <f t="shared" si="1"/>
        <v>9739</v>
      </c>
      <c r="E11" s="176">
        <v>329</v>
      </c>
      <c r="F11" s="176">
        <v>455</v>
      </c>
      <c r="G11" s="176">
        <v>1026</v>
      </c>
      <c r="H11" s="176">
        <v>856</v>
      </c>
      <c r="I11" s="176">
        <v>1431</v>
      </c>
      <c r="J11" s="176">
        <v>3112</v>
      </c>
      <c r="K11" s="175">
        <v>2504</v>
      </c>
      <c r="L11" s="175">
        <v>2692</v>
      </c>
      <c r="M11" s="410"/>
    </row>
    <row r="12" spans="1:13" ht="28.5" customHeight="1">
      <c r="A12" s="6"/>
      <c r="B12" s="47" t="s">
        <v>83</v>
      </c>
      <c r="C12" s="175">
        <f t="shared" si="0"/>
        <v>2796</v>
      </c>
      <c r="D12" s="175">
        <f t="shared" si="1"/>
        <v>2996</v>
      </c>
      <c r="E12" s="176">
        <v>548</v>
      </c>
      <c r="F12" s="176">
        <v>689</v>
      </c>
      <c r="G12" s="176">
        <v>780</v>
      </c>
      <c r="H12" s="176">
        <v>779</v>
      </c>
      <c r="I12" s="176">
        <v>583</v>
      </c>
      <c r="J12" s="176">
        <v>654</v>
      </c>
      <c r="K12" s="175">
        <v>917</v>
      </c>
      <c r="L12" s="175">
        <v>842</v>
      </c>
      <c r="M12" s="410"/>
    </row>
    <row r="13" spans="1:13" ht="18" customHeight="1">
      <c r="A13" s="6"/>
      <c r="B13" s="31" t="s">
        <v>84</v>
      </c>
      <c r="C13" s="37">
        <f t="shared" si="0"/>
        <v>4028</v>
      </c>
      <c r="D13" s="37">
        <f t="shared" si="1"/>
        <v>4217</v>
      </c>
      <c r="E13" s="67">
        <v>848</v>
      </c>
      <c r="F13" s="67">
        <v>1027</v>
      </c>
      <c r="G13" s="67">
        <v>1043</v>
      </c>
      <c r="H13" s="67">
        <v>1110</v>
      </c>
      <c r="I13" s="67">
        <v>742</v>
      </c>
      <c r="J13" s="67">
        <v>1003</v>
      </c>
      <c r="K13" s="37">
        <v>1207</v>
      </c>
      <c r="L13" s="37">
        <v>1265</v>
      </c>
      <c r="M13" s="410"/>
    </row>
    <row r="14" spans="1:13" ht="18" customHeight="1">
      <c r="A14" s="6"/>
      <c r="B14" s="48" t="s">
        <v>85</v>
      </c>
      <c r="C14" s="37">
        <f t="shared" si="0"/>
        <v>463</v>
      </c>
      <c r="D14" s="37">
        <f t="shared" si="1"/>
        <v>534</v>
      </c>
      <c r="E14" s="67">
        <v>32</v>
      </c>
      <c r="F14" s="67">
        <v>275</v>
      </c>
      <c r="G14" s="67">
        <v>65</v>
      </c>
      <c r="H14" s="67">
        <v>91</v>
      </c>
      <c r="I14" s="67">
        <v>131</v>
      </c>
      <c r="J14" s="67">
        <v>236</v>
      </c>
      <c r="K14" s="37">
        <v>93</v>
      </c>
      <c r="L14" s="37">
        <v>74</v>
      </c>
      <c r="M14" s="410"/>
    </row>
    <row r="15" spans="1:13" ht="18" customHeight="1">
      <c r="A15" s="6"/>
      <c r="B15" s="32" t="s">
        <v>20</v>
      </c>
      <c r="C15" s="67">
        <f t="shared" si="0"/>
        <v>131</v>
      </c>
      <c r="D15" s="67">
        <f t="shared" si="1"/>
        <v>113</v>
      </c>
      <c r="E15" s="67">
        <f>E6-SUM(E7:E14)</f>
        <v>25</v>
      </c>
      <c r="F15" s="67">
        <f>F6-SUM(F7:F14)</f>
        <v>47</v>
      </c>
      <c r="G15" s="67">
        <v>36</v>
      </c>
      <c r="H15" s="67">
        <f>H6-SUM(H7:H14)</f>
        <v>23</v>
      </c>
      <c r="I15" s="67">
        <f>I6-SUM(I7:I14)</f>
        <v>21</v>
      </c>
      <c r="J15" s="67">
        <f>J6-SUM(J7:J14)</f>
        <v>32</v>
      </c>
      <c r="K15" s="67">
        <f>K6-SUM(K7:K14)</f>
        <v>29</v>
      </c>
      <c r="L15" s="37">
        <f>L6-SUM(L7:L14)</f>
        <v>31</v>
      </c>
      <c r="M15" s="410"/>
    </row>
    <row r="16" spans="1:13" ht="18" customHeight="1">
      <c r="A16" s="28" t="s">
        <v>41</v>
      </c>
      <c r="B16" s="30"/>
      <c r="C16" s="27">
        <f t="shared" si="0"/>
        <v>6624</v>
      </c>
      <c r="D16" s="27">
        <f t="shared" si="1"/>
        <v>7260</v>
      </c>
      <c r="E16" s="93">
        <v>1310</v>
      </c>
      <c r="F16" s="93">
        <v>1501</v>
      </c>
      <c r="G16" s="93">
        <v>1625</v>
      </c>
      <c r="H16" s="93">
        <v>2188</v>
      </c>
      <c r="I16" s="93">
        <v>1252</v>
      </c>
      <c r="J16" s="93">
        <v>1742</v>
      </c>
      <c r="K16" s="27">
        <v>1875</v>
      </c>
      <c r="L16" s="27">
        <v>2391</v>
      </c>
      <c r="M16" s="410"/>
    </row>
    <row r="17" spans="1:13" ht="24.75" customHeight="1">
      <c r="A17" s="10"/>
      <c r="B17" s="47" t="s">
        <v>133</v>
      </c>
      <c r="C17" s="175">
        <f t="shared" si="0"/>
        <v>313</v>
      </c>
      <c r="D17" s="175">
        <f t="shared" si="1"/>
        <v>272</v>
      </c>
      <c r="E17" s="176">
        <v>64</v>
      </c>
      <c r="F17" s="176">
        <v>75</v>
      </c>
      <c r="G17" s="176">
        <v>87</v>
      </c>
      <c r="H17" s="176">
        <v>87</v>
      </c>
      <c r="I17" s="176">
        <v>52</v>
      </c>
      <c r="J17" s="176">
        <v>63</v>
      </c>
      <c r="K17" s="175">
        <v>74</v>
      </c>
      <c r="L17" s="175">
        <v>83</v>
      </c>
      <c r="M17" s="410"/>
    </row>
    <row r="18" spans="1:13" ht="18" customHeight="1">
      <c r="A18" s="10"/>
      <c r="B18" s="31" t="s">
        <v>86</v>
      </c>
      <c r="C18" s="37">
        <f t="shared" si="0"/>
        <v>889</v>
      </c>
      <c r="D18" s="37">
        <f t="shared" si="1"/>
        <v>1194</v>
      </c>
      <c r="E18" s="67">
        <v>156</v>
      </c>
      <c r="F18" s="67">
        <v>235</v>
      </c>
      <c r="G18" s="67">
        <v>217</v>
      </c>
      <c r="H18" s="67">
        <v>281</v>
      </c>
      <c r="I18" s="67">
        <v>142</v>
      </c>
      <c r="J18" s="67">
        <v>308</v>
      </c>
      <c r="K18" s="37">
        <v>315</v>
      </c>
      <c r="L18" s="37">
        <v>429</v>
      </c>
      <c r="M18" s="410"/>
    </row>
    <row r="19" spans="1:13" ht="19.5" customHeight="1">
      <c r="A19" s="10"/>
      <c r="B19" s="31" t="s">
        <v>87</v>
      </c>
      <c r="C19" s="37">
        <f t="shared" si="0"/>
        <v>331</v>
      </c>
      <c r="D19" s="37">
        <f t="shared" si="1"/>
        <v>388</v>
      </c>
      <c r="E19" s="67">
        <v>49</v>
      </c>
      <c r="F19" s="67">
        <v>68</v>
      </c>
      <c r="G19" s="67">
        <v>81</v>
      </c>
      <c r="H19" s="67">
        <v>133</v>
      </c>
      <c r="I19" s="67">
        <v>46</v>
      </c>
      <c r="J19" s="67">
        <v>88</v>
      </c>
      <c r="K19" s="37">
        <v>91</v>
      </c>
      <c r="L19" s="37">
        <v>163</v>
      </c>
      <c r="M19" s="410"/>
    </row>
    <row r="20" spans="1:13" ht="31.5" customHeight="1">
      <c r="A20" s="10"/>
      <c r="B20" s="47" t="s">
        <v>134</v>
      </c>
      <c r="C20" s="92">
        <f t="shared" si="0"/>
        <v>499</v>
      </c>
      <c r="D20" s="92">
        <f t="shared" si="1"/>
        <v>490</v>
      </c>
      <c r="E20" s="95">
        <v>127</v>
      </c>
      <c r="F20" s="95">
        <v>115</v>
      </c>
      <c r="G20" s="95">
        <v>114</v>
      </c>
      <c r="H20" s="95">
        <v>143</v>
      </c>
      <c r="I20" s="95">
        <v>110</v>
      </c>
      <c r="J20" s="95">
        <v>138</v>
      </c>
      <c r="K20" s="92">
        <v>111</v>
      </c>
      <c r="L20" s="92">
        <v>131</v>
      </c>
      <c r="M20" s="410"/>
    </row>
    <row r="21" spans="1:13" ht="18" customHeight="1">
      <c r="A21" s="10"/>
      <c r="B21" s="31" t="s">
        <v>88</v>
      </c>
      <c r="C21" s="37">
        <f t="shared" si="0"/>
        <v>504</v>
      </c>
      <c r="D21" s="37">
        <f t="shared" si="1"/>
        <v>587</v>
      </c>
      <c r="E21" s="67">
        <v>100</v>
      </c>
      <c r="F21" s="67">
        <v>105</v>
      </c>
      <c r="G21" s="67">
        <v>121</v>
      </c>
      <c r="H21" s="67">
        <v>178</v>
      </c>
      <c r="I21" s="67">
        <v>107</v>
      </c>
      <c r="J21" s="67">
        <v>125</v>
      </c>
      <c r="K21" s="37">
        <v>159</v>
      </c>
      <c r="L21" s="37">
        <v>196</v>
      </c>
      <c r="M21" s="410"/>
    </row>
    <row r="22" spans="1:13" ht="18" customHeight="1">
      <c r="A22" s="10"/>
      <c r="B22" s="31" t="s">
        <v>135</v>
      </c>
      <c r="C22" s="37">
        <f t="shared" si="0"/>
        <v>631</v>
      </c>
      <c r="D22" s="37">
        <f t="shared" si="1"/>
        <v>641</v>
      </c>
      <c r="E22" s="67">
        <v>146</v>
      </c>
      <c r="F22" s="67">
        <v>142</v>
      </c>
      <c r="G22" s="67">
        <v>144</v>
      </c>
      <c r="H22" s="67">
        <v>199</v>
      </c>
      <c r="I22" s="67">
        <v>154</v>
      </c>
      <c r="J22" s="67">
        <v>143</v>
      </c>
      <c r="K22" s="37">
        <v>141</v>
      </c>
      <c r="L22" s="37">
        <v>203</v>
      </c>
      <c r="M22" s="410"/>
    </row>
    <row r="23" spans="1:13" ht="18" customHeight="1">
      <c r="A23" s="10"/>
      <c r="B23" s="31" t="s">
        <v>136</v>
      </c>
      <c r="C23" s="37">
        <f t="shared" si="0"/>
        <v>787</v>
      </c>
      <c r="D23" s="37">
        <f t="shared" si="1"/>
        <v>856</v>
      </c>
      <c r="E23" s="67">
        <v>162</v>
      </c>
      <c r="F23" s="67">
        <v>203</v>
      </c>
      <c r="G23" s="67">
        <v>192</v>
      </c>
      <c r="H23" s="67">
        <v>230</v>
      </c>
      <c r="I23" s="67">
        <v>150</v>
      </c>
      <c r="J23" s="67">
        <v>220</v>
      </c>
      <c r="K23" s="37">
        <v>238</v>
      </c>
      <c r="L23" s="37">
        <v>248</v>
      </c>
      <c r="M23" s="410"/>
    </row>
    <row r="24" spans="1:13" ht="18" customHeight="1">
      <c r="A24" s="10"/>
      <c r="B24" s="31" t="s">
        <v>271</v>
      </c>
      <c r="C24" s="37">
        <f t="shared" si="0"/>
        <v>697</v>
      </c>
      <c r="D24" s="37">
        <f t="shared" si="1"/>
        <v>729</v>
      </c>
      <c r="E24" s="67">
        <v>124</v>
      </c>
      <c r="F24" s="67">
        <v>129</v>
      </c>
      <c r="G24" s="67">
        <v>168</v>
      </c>
      <c r="H24" s="67">
        <v>276</v>
      </c>
      <c r="I24" s="67">
        <v>142</v>
      </c>
      <c r="J24" s="67">
        <v>149</v>
      </c>
      <c r="K24" s="37">
        <v>180</v>
      </c>
      <c r="L24" s="37">
        <v>258</v>
      </c>
      <c r="M24" s="410"/>
    </row>
    <row r="25" spans="1:13" ht="18" customHeight="1">
      <c r="A25" s="10"/>
      <c r="B25" s="32" t="s">
        <v>20</v>
      </c>
      <c r="C25" s="37">
        <f t="shared" si="0"/>
        <v>1973</v>
      </c>
      <c r="D25" s="37">
        <f t="shared" si="1"/>
        <v>2103</v>
      </c>
      <c r="E25" s="37">
        <f>E16-SUM(E17:E24)</f>
        <v>382</v>
      </c>
      <c r="F25" s="37">
        <f>F16-SUM(F17:F24)</f>
        <v>429</v>
      </c>
      <c r="G25" s="37">
        <v>501</v>
      </c>
      <c r="H25" s="37">
        <f>H16-SUM(H17:H24)</f>
        <v>661</v>
      </c>
      <c r="I25" s="37">
        <f>I16-SUM(I17:I24)</f>
        <v>349</v>
      </c>
      <c r="J25" s="37">
        <f>J16-SUM(J17:J24)</f>
        <v>508</v>
      </c>
      <c r="K25" s="37">
        <f>K16-SUM(K17:K24)</f>
        <v>566</v>
      </c>
      <c r="L25" s="37">
        <f>L16-SUM(L17:L24)</f>
        <v>680</v>
      </c>
      <c r="M25" s="410"/>
    </row>
    <row r="26" spans="1:13" ht="18" customHeight="1">
      <c r="A26" s="213" t="s">
        <v>89</v>
      </c>
      <c r="B26" s="214"/>
      <c r="C26" s="215">
        <f t="shared" si="0"/>
        <v>191</v>
      </c>
      <c r="D26" s="215">
        <f t="shared" si="1"/>
        <v>236</v>
      </c>
      <c r="E26" s="169">
        <v>59</v>
      </c>
      <c r="F26" s="169">
        <v>38</v>
      </c>
      <c r="G26" s="169">
        <v>49</v>
      </c>
      <c r="H26" s="169">
        <v>45</v>
      </c>
      <c r="I26" s="169">
        <v>43</v>
      </c>
      <c r="J26" s="169">
        <v>51</v>
      </c>
      <c r="K26" s="215">
        <v>89</v>
      </c>
      <c r="L26" s="304">
        <v>53</v>
      </c>
      <c r="M26" s="410"/>
    </row>
    <row r="27" ht="15.75" customHeight="1">
      <c r="A27" s="74" t="s">
        <v>337</v>
      </c>
    </row>
    <row r="28" ht="1.5" customHeight="1"/>
    <row r="29" ht="16.5">
      <c r="A29" s="73" t="s">
        <v>353</v>
      </c>
    </row>
  </sheetData>
  <mergeCells count="6">
    <mergeCell ref="M1:M26"/>
    <mergeCell ref="A4:B5"/>
    <mergeCell ref="C4:C5"/>
    <mergeCell ref="E4:H4"/>
    <mergeCell ref="I4:L4"/>
    <mergeCell ref="D4:D5"/>
  </mergeCells>
  <printOptions/>
  <pageMargins left="0.76" right="0.19" top="0.65" bottom="0" header="0.25" footer="0"/>
  <pageSetup horizontalDpi="180" verticalDpi="18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524"/>
  <sheetViews>
    <sheetView workbookViewId="0" topLeftCell="A1">
      <pane xSplit="2" ySplit="6" topLeftCell="H1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M1" sqref="M1:M35"/>
    </sheetView>
  </sheetViews>
  <sheetFormatPr defaultColWidth="9.140625" defaultRowHeight="12.75"/>
  <cols>
    <col min="1" max="1" width="3.7109375" style="0" customWidth="1"/>
    <col min="2" max="2" width="39.57421875" style="0" customWidth="1"/>
    <col min="3" max="4" width="9.28125" style="0" customWidth="1"/>
    <col min="5" max="11" width="9.28125" style="61" customWidth="1"/>
    <col min="12" max="12" width="9.28125" style="85" customWidth="1"/>
    <col min="13" max="13" width="4.00390625" style="0" customWidth="1"/>
    <col min="14" max="14" width="10.00390625" style="0" bestFit="1" customWidth="1"/>
  </cols>
  <sheetData>
    <row r="1" spans="1:13" ht="18.75">
      <c r="A1" s="26" t="s">
        <v>378</v>
      </c>
      <c r="B1" s="3"/>
      <c r="C1" s="3"/>
      <c r="D1" s="3"/>
      <c r="M1" s="378" t="s">
        <v>265</v>
      </c>
    </row>
    <row r="2" spans="1:13" ht="9" customHeight="1">
      <c r="A2" s="3"/>
      <c r="B2" s="3"/>
      <c r="C2" s="3"/>
      <c r="D2" s="3"/>
      <c r="M2" s="378"/>
    </row>
    <row r="3" spans="1:13" ht="15.75">
      <c r="A3" s="397" t="s">
        <v>141</v>
      </c>
      <c r="B3" s="398"/>
      <c r="C3" s="391" t="s">
        <v>280</v>
      </c>
      <c r="D3" s="391" t="s">
        <v>313</v>
      </c>
      <c r="E3" s="374" t="s">
        <v>280</v>
      </c>
      <c r="F3" s="375"/>
      <c r="G3" s="375"/>
      <c r="H3" s="390"/>
      <c r="I3" s="415" t="s">
        <v>381</v>
      </c>
      <c r="J3" s="416"/>
      <c r="K3" s="416"/>
      <c r="L3" s="417"/>
      <c r="M3" s="378"/>
    </row>
    <row r="4" spans="1:13" ht="12.75">
      <c r="A4" s="405"/>
      <c r="B4" s="406"/>
      <c r="C4" s="407"/>
      <c r="D4" s="407"/>
      <c r="E4" s="50" t="s">
        <v>215</v>
      </c>
      <c r="F4" s="50" t="s">
        <v>217</v>
      </c>
      <c r="G4" s="50" t="s">
        <v>220</v>
      </c>
      <c r="H4" s="50" t="s">
        <v>269</v>
      </c>
      <c r="I4" s="50" t="s">
        <v>215</v>
      </c>
      <c r="J4" s="50" t="s">
        <v>217</v>
      </c>
      <c r="K4" s="50" t="s">
        <v>220</v>
      </c>
      <c r="L4" s="50" t="s">
        <v>269</v>
      </c>
      <c r="M4" s="378"/>
    </row>
    <row r="5" spans="1:13" ht="6" customHeight="1">
      <c r="A5" s="6"/>
      <c r="B5" s="22"/>
      <c r="C5" s="29"/>
      <c r="D5" s="29"/>
      <c r="E5" s="170"/>
      <c r="F5" s="170"/>
      <c r="G5" s="170"/>
      <c r="H5" s="170"/>
      <c r="I5" s="170"/>
      <c r="J5" s="170"/>
      <c r="K5" s="170"/>
      <c r="L5" s="364"/>
      <c r="M5" s="378"/>
    </row>
    <row r="6" spans="1:13" ht="15" customHeight="1">
      <c r="A6" s="25" t="s">
        <v>124</v>
      </c>
      <c r="B6" s="31"/>
      <c r="C6" s="31"/>
      <c r="D6" s="31"/>
      <c r="E6" s="165"/>
      <c r="F6" s="165"/>
      <c r="G6" s="165"/>
      <c r="H6" s="165"/>
      <c r="I6" s="165"/>
      <c r="J6" s="165"/>
      <c r="K6" s="165"/>
      <c r="L6" s="146"/>
      <c r="M6" s="378"/>
    </row>
    <row r="7" spans="1:13" ht="15" customHeight="1">
      <c r="A7" s="54"/>
      <c r="B7" s="31" t="s">
        <v>125</v>
      </c>
      <c r="C7" s="37">
        <f>SUM(E7:H7)</f>
        <v>72</v>
      </c>
      <c r="D7" s="37">
        <f>SUM(I7:L7)</f>
        <v>65</v>
      </c>
      <c r="E7" s="172">
        <v>18</v>
      </c>
      <c r="F7" s="172">
        <v>18</v>
      </c>
      <c r="G7" s="172">
        <v>17</v>
      </c>
      <c r="H7" s="172">
        <v>19</v>
      </c>
      <c r="I7" s="172">
        <v>12</v>
      </c>
      <c r="J7" s="172">
        <v>20</v>
      </c>
      <c r="K7" s="172">
        <v>16</v>
      </c>
      <c r="L7" s="172">
        <v>17</v>
      </c>
      <c r="M7" s="378"/>
    </row>
    <row r="8" spans="1:13" ht="15" customHeight="1">
      <c r="A8" s="10"/>
      <c r="B8" s="31" t="s">
        <v>35</v>
      </c>
      <c r="C8" s="37">
        <f>SUM(E8:H8)</f>
        <v>893</v>
      </c>
      <c r="D8" s="37">
        <f>SUM(I8:L8)</f>
        <v>921</v>
      </c>
      <c r="E8" s="172">
        <v>190</v>
      </c>
      <c r="F8" s="172">
        <v>238</v>
      </c>
      <c r="G8" s="172">
        <v>231</v>
      </c>
      <c r="H8" s="172">
        <v>234</v>
      </c>
      <c r="I8" s="172">
        <v>174</v>
      </c>
      <c r="J8" s="172">
        <v>280</v>
      </c>
      <c r="K8" s="172">
        <v>219</v>
      </c>
      <c r="L8" s="172">
        <v>248</v>
      </c>
      <c r="M8" s="378"/>
    </row>
    <row r="9" spans="1:13" ht="15" customHeight="1">
      <c r="A9" s="25" t="s">
        <v>126</v>
      </c>
      <c r="B9" s="31"/>
      <c r="C9" s="37"/>
      <c r="D9" s="37"/>
      <c r="E9" s="172"/>
      <c r="F9" s="172"/>
      <c r="G9" s="172"/>
      <c r="H9" s="172"/>
      <c r="I9" s="172"/>
      <c r="J9" s="172"/>
      <c r="K9" s="172"/>
      <c r="L9" s="172"/>
      <c r="M9" s="378"/>
    </row>
    <row r="10" spans="1:13" ht="15" customHeight="1">
      <c r="A10" s="54"/>
      <c r="B10" s="31" t="s">
        <v>125</v>
      </c>
      <c r="C10" s="37">
        <f>SUM(E10:H10)</f>
        <v>36</v>
      </c>
      <c r="D10" s="37">
        <f>SUM(I10:L10)</f>
        <v>4</v>
      </c>
      <c r="E10" s="172">
        <v>6</v>
      </c>
      <c r="F10" s="172">
        <v>11</v>
      </c>
      <c r="G10" s="172">
        <v>10</v>
      </c>
      <c r="H10" s="172">
        <v>9</v>
      </c>
      <c r="I10" s="172">
        <v>4</v>
      </c>
      <c r="J10" s="324" t="s">
        <v>304</v>
      </c>
      <c r="K10" s="324" t="s">
        <v>304</v>
      </c>
      <c r="L10" s="324" t="s">
        <v>304</v>
      </c>
      <c r="M10" s="378"/>
    </row>
    <row r="11" spans="1:13" ht="15" customHeight="1">
      <c r="A11" s="10"/>
      <c r="B11" s="31" t="s">
        <v>35</v>
      </c>
      <c r="C11" s="37">
        <f>SUM(E11:H11)</f>
        <v>311</v>
      </c>
      <c r="D11" s="37">
        <f>SUM(I11:L11)</f>
        <v>41</v>
      </c>
      <c r="E11" s="172">
        <v>52</v>
      </c>
      <c r="F11" s="172">
        <v>91</v>
      </c>
      <c r="G11" s="172">
        <v>81</v>
      </c>
      <c r="H11" s="172">
        <v>87</v>
      </c>
      <c r="I11" s="172">
        <v>40</v>
      </c>
      <c r="J11" s="172">
        <v>1</v>
      </c>
      <c r="K11" s="324" t="s">
        <v>304</v>
      </c>
      <c r="L11" s="324" t="s">
        <v>304</v>
      </c>
      <c r="M11" s="378"/>
    </row>
    <row r="12" spans="1:13" ht="15" customHeight="1">
      <c r="A12" s="25" t="s">
        <v>127</v>
      </c>
      <c r="B12" s="31"/>
      <c r="C12" s="37"/>
      <c r="D12" s="37"/>
      <c r="E12" s="172"/>
      <c r="F12" s="172"/>
      <c r="G12" s="172"/>
      <c r="H12" s="172"/>
      <c r="I12" s="172"/>
      <c r="J12" s="172"/>
      <c r="K12" s="172"/>
      <c r="L12" s="172"/>
      <c r="M12" s="378"/>
    </row>
    <row r="13" spans="1:13" ht="15" customHeight="1">
      <c r="A13" s="54"/>
      <c r="B13" s="31" t="s">
        <v>125</v>
      </c>
      <c r="C13" s="37">
        <f>SUM(E13:H13)</f>
        <v>98</v>
      </c>
      <c r="D13" s="37">
        <f>SUM(I13:L13)</f>
        <v>148</v>
      </c>
      <c r="E13" s="172">
        <v>37</v>
      </c>
      <c r="F13" s="172">
        <v>20</v>
      </c>
      <c r="G13" s="172">
        <v>25</v>
      </c>
      <c r="H13" s="172">
        <v>16</v>
      </c>
      <c r="I13" s="172">
        <v>46</v>
      </c>
      <c r="J13" s="172">
        <v>41</v>
      </c>
      <c r="K13" s="172">
        <v>18</v>
      </c>
      <c r="L13" s="172">
        <v>43</v>
      </c>
      <c r="M13" s="378"/>
    </row>
    <row r="14" spans="1:13" ht="15" customHeight="1">
      <c r="A14" s="10"/>
      <c r="B14" s="31" t="s">
        <v>35</v>
      </c>
      <c r="C14" s="37">
        <f>SUM(E14:H14)</f>
        <v>565</v>
      </c>
      <c r="D14" s="37">
        <f>SUM(I14:L14)</f>
        <v>898</v>
      </c>
      <c r="E14" s="172">
        <v>208</v>
      </c>
      <c r="F14" s="172">
        <v>125</v>
      </c>
      <c r="G14" s="172">
        <v>137</v>
      </c>
      <c r="H14" s="172">
        <v>95</v>
      </c>
      <c r="I14" s="172">
        <v>271</v>
      </c>
      <c r="J14" s="172">
        <v>246</v>
      </c>
      <c r="K14" s="172">
        <v>117</v>
      </c>
      <c r="L14" s="172">
        <v>264</v>
      </c>
      <c r="M14" s="378"/>
    </row>
    <row r="15" spans="1:13" ht="15" customHeight="1">
      <c r="A15" s="25" t="s">
        <v>128</v>
      </c>
      <c r="B15" s="31"/>
      <c r="C15" s="37"/>
      <c r="D15" s="37"/>
      <c r="E15" s="172"/>
      <c r="F15" s="172"/>
      <c r="G15" s="172"/>
      <c r="H15" s="172"/>
      <c r="I15" s="172"/>
      <c r="J15" s="172"/>
      <c r="K15" s="172"/>
      <c r="L15" s="172"/>
      <c r="M15" s="378"/>
    </row>
    <row r="16" spans="1:13" ht="15" customHeight="1">
      <c r="A16" s="54"/>
      <c r="B16" s="31" t="s">
        <v>125</v>
      </c>
      <c r="C16" s="37">
        <f>SUM(E16:H16)</f>
        <v>23</v>
      </c>
      <c r="D16" s="37">
        <f>SUM(I16:L16)</f>
        <v>22</v>
      </c>
      <c r="E16" s="172">
        <v>5</v>
      </c>
      <c r="F16" s="172">
        <v>6</v>
      </c>
      <c r="G16" s="172">
        <v>6</v>
      </c>
      <c r="H16" s="172">
        <v>6</v>
      </c>
      <c r="I16" s="172">
        <v>6</v>
      </c>
      <c r="J16" s="172">
        <v>5</v>
      </c>
      <c r="K16" s="172">
        <v>5</v>
      </c>
      <c r="L16" s="172">
        <v>6</v>
      </c>
      <c r="M16" s="378"/>
    </row>
    <row r="17" spans="1:13" ht="15" customHeight="1">
      <c r="A17" s="10"/>
      <c r="B17" s="31" t="s">
        <v>35</v>
      </c>
      <c r="C17" s="37">
        <f>SUM(E17:H17)</f>
        <v>1531</v>
      </c>
      <c r="D17" s="37">
        <f>SUM(I17:L17)</f>
        <v>1815</v>
      </c>
      <c r="E17" s="172">
        <v>301</v>
      </c>
      <c r="F17" s="172">
        <v>371</v>
      </c>
      <c r="G17" s="172">
        <v>399</v>
      </c>
      <c r="H17" s="172">
        <v>460</v>
      </c>
      <c r="I17" s="172">
        <v>437</v>
      </c>
      <c r="J17" s="172">
        <v>450</v>
      </c>
      <c r="K17" s="172">
        <v>429</v>
      </c>
      <c r="L17" s="172">
        <v>499</v>
      </c>
      <c r="M17" s="378"/>
    </row>
    <row r="18" spans="1:13" ht="15" customHeight="1">
      <c r="A18" s="25" t="s">
        <v>140</v>
      </c>
      <c r="B18" s="31"/>
      <c r="C18" s="37"/>
      <c r="D18" s="37"/>
      <c r="E18" s="172"/>
      <c r="F18" s="172"/>
      <c r="G18" s="172"/>
      <c r="H18" s="172"/>
      <c r="I18" s="172"/>
      <c r="J18" s="172"/>
      <c r="K18" s="172"/>
      <c r="L18" s="172"/>
      <c r="M18" s="378"/>
    </row>
    <row r="19" spans="1:13" ht="15" customHeight="1">
      <c r="A19" s="10"/>
      <c r="B19" s="31" t="s">
        <v>125</v>
      </c>
      <c r="C19" s="37">
        <f>SUM(E19:H19)</f>
        <v>32</v>
      </c>
      <c r="D19" s="37">
        <f>SUM(I19:L19)</f>
        <v>39</v>
      </c>
      <c r="E19" s="172">
        <v>8</v>
      </c>
      <c r="F19" s="172">
        <v>7</v>
      </c>
      <c r="G19" s="172">
        <v>9</v>
      </c>
      <c r="H19" s="172">
        <v>8</v>
      </c>
      <c r="I19" s="172">
        <v>8</v>
      </c>
      <c r="J19" s="172">
        <v>12</v>
      </c>
      <c r="K19" s="172">
        <v>11</v>
      </c>
      <c r="L19" s="172">
        <v>8</v>
      </c>
      <c r="M19" s="378"/>
    </row>
    <row r="20" spans="1:13" ht="15" customHeight="1">
      <c r="A20" s="10"/>
      <c r="B20" s="31" t="s">
        <v>35</v>
      </c>
      <c r="C20" s="37">
        <f>SUM(E20:H20)</f>
        <v>596</v>
      </c>
      <c r="D20" s="37">
        <f>SUM(I20:L20)</f>
        <v>720</v>
      </c>
      <c r="E20" s="172">
        <v>145</v>
      </c>
      <c r="F20" s="172">
        <v>149</v>
      </c>
      <c r="G20" s="172">
        <v>171</v>
      </c>
      <c r="H20" s="172">
        <v>131</v>
      </c>
      <c r="I20" s="172">
        <v>157</v>
      </c>
      <c r="J20" s="172">
        <v>222</v>
      </c>
      <c r="K20" s="172">
        <v>184</v>
      </c>
      <c r="L20" s="172">
        <v>157</v>
      </c>
      <c r="M20" s="378"/>
    </row>
    <row r="21" spans="1:13" ht="15" customHeight="1">
      <c r="A21" s="25" t="s">
        <v>129</v>
      </c>
      <c r="B21" s="31"/>
      <c r="C21" s="37"/>
      <c r="D21" s="37"/>
      <c r="E21" s="172"/>
      <c r="F21" s="172"/>
      <c r="G21" s="172"/>
      <c r="H21" s="172"/>
      <c r="I21" s="172"/>
      <c r="J21" s="172"/>
      <c r="K21" s="172"/>
      <c r="L21" s="172"/>
      <c r="M21" s="378"/>
    </row>
    <row r="22" spans="1:13" ht="15" customHeight="1">
      <c r="A22" s="10"/>
      <c r="B22" s="31" t="s">
        <v>125</v>
      </c>
      <c r="C22" s="37">
        <f>SUM(E22:H22)</f>
        <v>49</v>
      </c>
      <c r="D22" s="37">
        <f>SUM(I22:L22)</f>
        <v>62</v>
      </c>
      <c r="E22" s="67">
        <v>15</v>
      </c>
      <c r="F22" s="67">
        <v>4</v>
      </c>
      <c r="G22" s="67">
        <v>16</v>
      </c>
      <c r="H22" s="67">
        <v>14</v>
      </c>
      <c r="I22" s="67">
        <v>9</v>
      </c>
      <c r="J22" s="67">
        <v>9</v>
      </c>
      <c r="K22" s="67">
        <v>21</v>
      </c>
      <c r="L22" s="67">
        <v>23</v>
      </c>
      <c r="M22" s="378"/>
    </row>
    <row r="23" spans="1:13" ht="15" customHeight="1">
      <c r="A23" s="10"/>
      <c r="B23" s="31" t="s">
        <v>35</v>
      </c>
      <c r="C23" s="37">
        <f>SUM(E23:H23)</f>
        <v>310</v>
      </c>
      <c r="D23" s="37">
        <f>SUM(I23:L23)</f>
        <v>537</v>
      </c>
      <c r="E23" s="172">
        <v>71</v>
      </c>
      <c r="F23" s="172">
        <v>34</v>
      </c>
      <c r="G23" s="172">
        <v>113</v>
      </c>
      <c r="H23" s="172">
        <v>92</v>
      </c>
      <c r="I23" s="172">
        <v>119</v>
      </c>
      <c r="J23" s="172">
        <v>84</v>
      </c>
      <c r="K23" s="172">
        <v>156</v>
      </c>
      <c r="L23" s="172">
        <v>178</v>
      </c>
      <c r="M23" s="378"/>
    </row>
    <row r="24" spans="1:13" ht="15" customHeight="1">
      <c r="A24" s="25" t="s">
        <v>274</v>
      </c>
      <c r="B24" s="31"/>
      <c r="C24" s="37"/>
      <c r="D24" s="37"/>
      <c r="E24" s="172"/>
      <c r="F24" s="172"/>
      <c r="G24" s="172"/>
      <c r="H24" s="172"/>
      <c r="I24" s="172"/>
      <c r="J24" s="172"/>
      <c r="K24" s="172"/>
      <c r="L24" s="172"/>
      <c r="M24" s="378"/>
    </row>
    <row r="25" spans="1:13" ht="15" customHeight="1">
      <c r="A25" s="10"/>
      <c r="B25" s="31" t="s">
        <v>125</v>
      </c>
      <c r="C25" s="37">
        <f>SUM(E25:H25)</f>
        <v>9</v>
      </c>
      <c r="D25" s="37">
        <f>SUM(I25:L25)</f>
        <v>6</v>
      </c>
      <c r="E25" s="172">
        <v>2</v>
      </c>
      <c r="F25" s="172">
        <v>2</v>
      </c>
      <c r="G25" s="172">
        <v>2</v>
      </c>
      <c r="H25" s="172">
        <v>3</v>
      </c>
      <c r="I25" s="172">
        <v>1</v>
      </c>
      <c r="J25" s="172">
        <v>2</v>
      </c>
      <c r="K25" s="172">
        <v>1</v>
      </c>
      <c r="L25" s="172">
        <v>2</v>
      </c>
      <c r="M25" s="378"/>
    </row>
    <row r="26" spans="1:13" ht="15" customHeight="1">
      <c r="A26" s="10"/>
      <c r="B26" s="31" t="s">
        <v>35</v>
      </c>
      <c r="C26" s="37">
        <f>SUM(E26:H26)</f>
        <v>2210</v>
      </c>
      <c r="D26" s="37">
        <f>SUM(I26:L26)</f>
        <v>1751</v>
      </c>
      <c r="E26" s="172">
        <v>492</v>
      </c>
      <c r="F26" s="172">
        <v>528</v>
      </c>
      <c r="G26" s="172">
        <v>618</v>
      </c>
      <c r="H26" s="172">
        <v>572</v>
      </c>
      <c r="I26" s="172">
        <v>388</v>
      </c>
      <c r="J26" s="172">
        <v>541</v>
      </c>
      <c r="K26" s="172">
        <v>422</v>
      </c>
      <c r="L26" s="172">
        <v>400</v>
      </c>
      <c r="M26" s="378"/>
    </row>
    <row r="27" spans="1:13" ht="15" customHeight="1">
      <c r="A27" s="25" t="s">
        <v>130</v>
      </c>
      <c r="B27" s="31"/>
      <c r="C27" s="37"/>
      <c r="D27" s="37"/>
      <c r="E27" s="172"/>
      <c r="F27" s="172"/>
      <c r="G27" s="172"/>
      <c r="H27" s="172"/>
      <c r="I27" s="172"/>
      <c r="J27" s="172"/>
      <c r="K27" s="172"/>
      <c r="L27" s="172"/>
      <c r="M27" s="378"/>
    </row>
    <row r="28" spans="1:13" ht="15" customHeight="1">
      <c r="A28" s="10"/>
      <c r="B28" s="31" t="s">
        <v>125</v>
      </c>
      <c r="C28" s="37">
        <f>SUM(E28:H28)</f>
        <v>721</v>
      </c>
      <c r="D28" s="37">
        <f>SUM(I28:L28)</f>
        <v>694</v>
      </c>
      <c r="E28" s="67">
        <v>169</v>
      </c>
      <c r="F28" s="67">
        <v>202</v>
      </c>
      <c r="G28" s="67">
        <v>210</v>
      </c>
      <c r="H28" s="67">
        <v>140</v>
      </c>
      <c r="I28" s="67">
        <v>144</v>
      </c>
      <c r="J28" s="67">
        <v>179</v>
      </c>
      <c r="K28" s="67">
        <v>199</v>
      </c>
      <c r="L28" s="67">
        <v>172</v>
      </c>
      <c r="M28" s="378"/>
    </row>
    <row r="29" spans="1:13" ht="15" customHeight="1">
      <c r="A29" s="10"/>
      <c r="B29" s="31" t="s">
        <v>35</v>
      </c>
      <c r="C29" s="37">
        <f>SUM(E29:H29)</f>
        <v>1112</v>
      </c>
      <c r="D29" s="37">
        <f>SUM(I29:L29)</f>
        <v>1261</v>
      </c>
      <c r="E29" s="172">
        <v>231</v>
      </c>
      <c r="F29" s="172">
        <v>319</v>
      </c>
      <c r="G29" s="172">
        <v>337</v>
      </c>
      <c r="H29" s="172">
        <v>225</v>
      </c>
      <c r="I29" s="172">
        <v>252</v>
      </c>
      <c r="J29" s="172">
        <v>302</v>
      </c>
      <c r="K29" s="172">
        <v>376</v>
      </c>
      <c r="L29" s="172">
        <v>331</v>
      </c>
      <c r="M29" s="378"/>
    </row>
    <row r="30" spans="1:13" ht="15" customHeight="1">
      <c r="A30" s="25" t="s">
        <v>131</v>
      </c>
      <c r="B30" s="31"/>
      <c r="C30" s="37"/>
      <c r="D30" s="37"/>
      <c r="E30" s="172"/>
      <c r="F30" s="172"/>
      <c r="G30" s="172"/>
      <c r="H30" s="172"/>
      <c r="I30" s="172"/>
      <c r="J30" s="172"/>
      <c r="K30" s="172"/>
      <c r="L30" s="172"/>
      <c r="M30" s="378"/>
    </row>
    <row r="31" spans="1:13" ht="15" customHeight="1">
      <c r="A31" s="10"/>
      <c r="B31" s="31" t="s">
        <v>125</v>
      </c>
      <c r="C31" s="37">
        <f>SUM(E31:H31)</f>
        <v>110</v>
      </c>
      <c r="D31" s="37">
        <f>SUM(I31:L31)</f>
        <v>105</v>
      </c>
      <c r="E31" s="172">
        <v>22</v>
      </c>
      <c r="F31" s="172">
        <v>33</v>
      </c>
      <c r="G31" s="172">
        <v>25</v>
      </c>
      <c r="H31" s="172">
        <v>30</v>
      </c>
      <c r="I31" s="172">
        <v>25</v>
      </c>
      <c r="J31" s="172">
        <v>26</v>
      </c>
      <c r="K31" s="172">
        <v>27</v>
      </c>
      <c r="L31" s="172">
        <v>27</v>
      </c>
      <c r="M31" s="378"/>
    </row>
    <row r="32" spans="1:13" ht="15" customHeight="1">
      <c r="A32" s="10"/>
      <c r="B32" s="31" t="s">
        <v>35</v>
      </c>
      <c r="C32" s="37">
        <f>SUM(E32:H32)</f>
        <v>1886</v>
      </c>
      <c r="D32" s="37">
        <f>SUM(I32:L32)</f>
        <v>2237</v>
      </c>
      <c r="E32" s="172">
        <v>306</v>
      </c>
      <c r="F32" s="172">
        <v>547</v>
      </c>
      <c r="G32" s="172">
        <v>477</v>
      </c>
      <c r="H32" s="172">
        <v>556</v>
      </c>
      <c r="I32" s="172">
        <v>504</v>
      </c>
      <c r="J32" s="172">
        <v>558</v>
      </c>
      <c r="K32" s="172">
        <v>617</v>
      </c>
      <c r="L32" s="172">
        <v>558</v>
      </c>
      <c r="M32" s="378"/>
    </row>
    <row r="33" spans="1:13" ht="3.75" customHeight="1">
      <c r="A33" s="8"/>
      <c r="B33" s="13"/>
      <c r="C33" s="71"/>
      <c r="D33" s="71"/>
      <c r="E33" s="173"/>
      <c r="F33" s="173"/>
      <c r="G33" s="173"/>
      <c r="H33" s="173"/>
      <c r="I33" s="173"/>
      <c r="J33" s="173"/>
      <c r="K33" s="173"/>
      <c r="L33" s="173"/>
      <c r="M33" s="378"/>
    </row>
    <row r="34" spans="1:13" ht="4.5" customHeight="1">
      <c r="A34" s="3"/>
      <c r="B34" s="3"/>
      <c r="C34" s="3"/>
      <c r="D34" s="3"/>
      <c r="E34" s="85"/>
      <c r="F34" s="85"/>
      <c r="G34" s="85"/>
      <c r="H34" s="85"/>
      <c r="I34" s="85"/>
      <c r="J34" s="85"/>
      <c r="K34" s="85"/>
      <c r="M34" s="378"/>
    </row>
    <row r="35" spans="1:13" ht="14.25" customHeight="1">
      <c r="A35" s="73" t="s">
        <v>354</v>
      </c>
      <c r="E35" s="85"/>
      <c r="F35" s="85"/>
      <c r="G35" s="85"/>
      <c r="H35" s="85"/>
      <c r="I35" s="85"/>
      <c r="J35" s="85"/>
      <c r="K35" s="85"/>
      <c r="M35" s="378"/>
    </row>
    <row r="36" spans="1:11" ht="15" customHeight="1">
      <c r="A36" s="73" t="s">
        <v>355</v>
      </c>
      <c r="E36" s="85"/>
      <c r="F36" s="85"/>
      <c r="G36" s="85"/>
      <c r="H36" s="85"/>
      <c r="I36" s="85"/>
      <c r="J36" s="85"/>
      <c r="K36" s="85"/>
    </row>
    <row r="37" spans="5:11" ht="12.75">
      <c r="E37" s="85"/>
      <c r="F37" s="85"/>
      <c r="G37" s="85"/>
      <c r="H37" s="85"/>
      <c r="I37" s="85"/>
      <c r="J37" s="85"/>
      <c r="K37" s="85"/>
    </row>
    <row r="38" spans="5:11" ht="12.75">
      <c r="E38" s="85"/>
      <c r="F38" s="85"/>
      <c r="G38" s="85"/>
      <c r="H38" s="85"/>
      <c r="I38" s="85"/>
      <c r="J38" s="85"/>
      <c r="K38" s="85"/>
    </row>
    <row r="39" spans="5:11" ht="12.75">
      <c r="E39" s="85"/>
      <c r="F39" s="85"/>
      <c r="G39" s="85"/>
      <c r="H39" s="85"/>
      <c r="I39" s="85"/>
      <c r="J39" s="85"/>
      <c r="K39" s="85"/>
    </row>
    <row r="40" spans="5:11" ht="12.75">
      <c r="E40" s="85"/>
      <c r="F40" s="85"/>
      <c r="G40" s="85"/>
      <c r="H40" s="85"/>
      <c r="I40" s="85"/>
      <c r="J40" s="85"/>
      <c r="K40" s="85"/>
    </row>
    <row r="41" spans="5:11" ht="12.75">
      <c r="E41" s="85"/>
      <c r="F41" s="85"/>
      <c r="G41" s="85"/>
      <c r="H41" s="85"/>
      <c r="I41" s="85"/>
      <c r="J41" s="85"/>
      <c r="K41" s="85"/>
    </row>
    <row r="42" spans="5:11" ht="12.75">
      <c r="E42" s="85"/>
      <c r="F42" s="85"/>
      <c r="G42" s="85"/>
      <c r="H42" s="85"/>
      <c r="I42" s="85"/>
      <c r="J42" s="85"/>
      <c r="K42" s="85"/>
    </row>
    <row r="43" spans="5:11" ht="12.75">
      <c r="E43" s="85"/>
      <c r="F43" s="85"/>
      <c r="G43" s="85"/>
      <c r="H43" s="85"/>
      <c r="I43" s="85"/>
      <c r="J43" s="85"/>
      <c r="K43" s="85"/>
    </row>
    <row r="44" spans="5:11" ht="12.75">
      <c r="E44" s="85"/>
      <c r="F44" s="85"/>
      <c r="G44" s="85"/>
      <c r="H44" s="85"/>
      <c r="I44" s="85"/>
      <c r="J44" s="85"/>
      <c r="K44" s="85"/>
    </row>
    <row r="45" spans="5:11" ht="12.75">
      <c r="E45" s="85"/>
      <c r="F45" s="85"/>
      <c r="G45" s="85"/>
      <c r="H45" s="85"/>
      <c r="I45" s="85"/>
      <c r="J45" s="85"/>
      <c r="K45" s="85"/>
    </row>
    <row r="46" spans="5:11" ht="12.75">
      <c r="E46" s="85"/>
      <c r="F46" s="85"/>
      <c r="G46" s="85"/>
      <c r="H46" s="85"/>
      <c r="I46" s="85"/>
      <c r="J46" s="85"/>
      <c r="K46" s="85"/>
    </row>
    <row r="47" spans="5:11" ht="12.75">
      <c r="E47" s="85"/>
      <c r="F47" s="85"/>
      <c r="G47" s="85"/>
      <c r="H47" s="85"/>
      <c r="I47" s="85"/>
      <c r="J47" s="85"/>
      <c r="K47" s="85"/>
    </row>
    <row r="48" spans="5:11" ht="12.75">
      <c r="E48" s="85"/>
      <c r="F48" s="85"/>
      <c r="G48" s="85"/>
      <c r="H48" s="85"/>
      <c r="I48" s="85"/>
      <c r="J48" s="85"/>
      <c r="K48" s="85"/>
    </row>
    <row r="49" spans="5:11" ht="12.75">
      <c r="E49" s="85"/>
      <c r="F49" s="85"/>
      <c r="G49" s="85"/>
      <c r="H49" s="85"/>
      <c r="I49" s="85"/>
      <c r="J49" s="85"/>
      <c r="K49" s="85"/>
    </row>
    <row r="50" spans="5:11" ht="12.75">
      <c r="E50" s="85"/>
      <c r="F50" s="85"/>
      <c r="G50" s="85"/>
      <c r="H50" s="85"/>
      <c r="I50" s="85"/>
      <c r="J50" s="85"/>
      <c r="K50" s="85"/>
    </row>
    <row r="51" spans="5:11" ht="12.75">
      <c r="E51" s="85"/>
      <c r="F51" s="85"/>
      <c r="G51" s="85"/>
      <c r="H51" s="85"/>
      <c r="I51" s="85"/>
      <c r="J51" s="85"/>
      <c r="K51" s="85"/>
    </row>
    <row r="52" spans="5:11" ht="12.75">
      <c r="E52" s="85"/>
      <c r="F52" s="85"/>
      <c r="G52" s="85"/>
      <c r="H52" s="85"/>
      <c r="I52" s="85"/>
      <c r="J52" s="85"/>
      <c r="K52" s="85"/>
    </row>
    <row r="53" spans="5:11" ht="12.75">
      <c r="E53" s="85"/>
      <c r="F53" s="85"/>
      <c r="G53" s="85"/>
      <c r="H53" s="85"/>
      <c r="I53" s="85"/>
      <c r="J53" s="85"/>
      <c r="K53" s="85"/>
    </row>
    <row r="54" spans="5:11" ht="12.75">
      <c r="E54" s="85"/>
      <c r="F54" s="85"/>
      <c r="G54" s="85"/>
      <c r="H54" s="85"/>
      <c r="I54" s="85"/>
      <c r="J54" s="85"/>
      <c r="K54" s="85"/>
    </row>
    <row r="55" spans="5:11" ht="12.75">
      <c r="E55" s="85"/>
      <c r="F55" s="85"/>
      <c r="G55" s="85"/>
      <c r="H55" s="85"/>
      <c r="I55" s="85"/>
      <c r="J55" s="85"/>
      <c r="K55" s="85"/>
    </row>
    <row r="56" spans="5:11" ht="12.75">
      <c r="E56" s="85"/>
      <c r="F56" s="85"/>
      <c r="G56" s="85"/>
      <c r="H56" s="85"/>
      <c r="I56" s="85"/>
      <c r="J56" s="85"/>
      <c r="K56" s="85"/>
    </row>
    <row r="57" spans="5:11" ht="12.75">
      <c r="E57" s="85"/>
      <c r="F57" s="85"/>
      <c r="G57" s="85"/>
      <c r="H57" s="85"/>
      <c r="I57" s="85"/>
      <c r="J57" s="85"/>
      <c r="K57" s="85"/>
    </row>
    <row r="58" spans="5:11" ht="12.75">
      <c r="E58" s="85"/>
      <c r="F58" s="85"/>
      <c r="G58" s="85"/>
      <c r="H58" s="85"/>
      <c r="I58" s="85"/>
      <c r="J58" s="85"/>
      <c r="K58" s="85"/>
    </row>
    <row r="59" spans="5:11" ht="12.75">
      <c r="E59" s="85"/>
      <c r="F59" s="85"/>
      <c r="G59" s="85"/>
      <c r="H59" s="85"/>
      <c r="I59" s="85"/>
      <c r="J59" s="85"/>
      <c r="K59" s="85"/>
    </row>
    <row r="60" spans="5:11" ht="12.75">
      <c r="E60" s="85"/>
      <c r="F60" s="85"/>
      <c r="G60" s="85"/>
      <c r="H60" s="85"/>
      <c r="I60" s="85"/>
      <c r="J60" s="85"/>
      <c r="K60" s="85"/>
    </row>
    <row r="61" spans="5:11" ht="12.75">
      <c r="E61" s="85"/>
      <c r="F61" s="85"/>
      <c r="G61" s="85"/>
      <c r="H61" s="85"/>
      <c r="I61" s="85"/>
      <c r="J61" s="85"/>
      <c r="K61" s="85"/>
    </row>
    <row r="62" spans="5:11" ht="12.75">
      <c r="E62" s="85"/>
      <c r="F62" s="85"/>
      <c r="G62" s="85"/>
      <c r="H62" s="85"/>
      <c r="I62" s="85"/>
      <c r="J62" s="85"/>
      <c r="K62" s="85"/>
    </row>
    <row r="63" spans="5:11" ht="12.75">
      <c r="E63" s="85"/>
      <c r="F63" s="85"/>
      <c r="G63" s="85"/>
      <c r="H63" s="85"/>
      <c r="I63" s="85"/>
      <c r="J63" s="85"/>
      <c r="K63" s="85"/>
    </row>
    <row r="64" spans="5:11" ht="12.75">
      <c r="E64" s="85"/>
      <c r="F64" s="85"/>
      <c r="G64" s="85"/>
      <c r="H64" s="85"/>
      <c r="I64" s="85"/>
      <c r="J64" s="85"/>
      <c r="K64" s="85"/>
    </row>
    <row r="65" spans="5:11" ht="12.75">
      <c r="E65" s="85"/>
      <c r="F65" s="85"/>
      <c r="G65" s="85"/>
      <c r="H65" s="85"/>
      <c r="I65" s="85"/>
      <c r="J65" s="85"/>
      <c r="K65" s="85"/>
    </row>
    <row r="66" spans="5:11" ht="12.75">
      <c r="E66" s="85"/>
      <c r="F66" s="85"/>
      <c r="G66" s="85"/>
      <c r="H66" s="85"/>
      <c r="I66" s="85"/>
      <c r="J66" s="85"/>
      <c r="K66" s="85"/>
    </row>
    <row r="67" spans="5:11" ht="12.75">
      <c r="E67" s="85"/>
      <c r="F67" s="85"/>
      <c r="G67" s="85"/>
      <c r="H67" s="85"/>
      <c r="I67" s="85"/>
      <c r="J67" s="85"/>
      <c r="K67" s="85"/>
    </row>
    <row r="68" spans="5:11" ht="12.75">
      <c r="E68" s="85"/>
      <c r="F68" s="85"/>
      <c r="G68" s="85"/>
      <c r="H68" s="85"/>
      <c r="I68" s="85"/>
      <c r="J68" s="85"/>
      <c r="K68" s="85"/>
    </row>
    <row r="69" spans="5:11" ht="12.75">
      <c r="E69" s="85"/>
      <c r="F69" s="85"/>
      <c r="G69" s="85"/>
      <c r="H69" s="85"/>
      <c r="I69" s="85"/>
      <c r="J69" s="85"/>
      <c r="K69" s="85"/>
    </row>
    <row r="70" spans="5:11" ht="12.75">
      <c r="E70" s="85"/>
      <c r="F70" s="85"/>
      <c r="G70" s="85"/>
      <c r="H70" s="85"/>
      <c r="I70" s="85"/>
      <c r="J70" s="85"/>
      <c r="K70" s="85"/>
    </row>
    <row r="71" spans="5:11" ht="12.75">
      <c r="E71" s="85"/>
      <c r="F71" s="85"/>
      <c r="G71" s="85"/>
      <c r="H71" s="85"/>
      <c r="I71" s="85"/>
      <c r="J71" s="85"/>
      <c r="K71" s="85"/>
    </row>
    <row r="72" spans="5:11" ht="12.75">
      <c r="E72" s="85"/>
      <c r="F72" s="85"/>
      <c r="G72" s="85"/>
      <c r="H72" s="85"/>
      <c r="I72" s="85"/>
      <c r="J72" s="85"/>
      <c r="K72" s="85"/>
    </row>
    <row r="73" spans="5:11" ht="12.75">
      <c r="E73" s="85"/>
      <c r="F73" s="85"/>
      <c r="G73" s="85"/>
      <c r="H73" s="85"/>
      <c r="I73" s="85"/>
      <c r="J73" s="85"/>
      <c r="K73" s="85"/>
    </row>
    <row r="74" spans="5:11" ht="12.75">
      <c r="E74" s="85"/>
      <c r="F74" s="85"/>
      <c r="G74" s="85"/>
      <c r="H74" s="85"/>
      <c r="I74" s="85"/>
      <c r="J74" s="85"/>
      <c r="K74" s="85"/>
    </row>
    <row r="75" spans="5:11" ht="12.75">
      <c r="E75" s="85"/>
      <c r="F75" s="85"/>
      <c r="G75" s="85"/>
      <c r="H75" s="85"/>
      <c r="I75" s="85"/>
      <c r="J75" s="85"/>
      <c r="K75" s="85"/>
    </row>
    <row r="76" spans="5:11" ht="12.75">
      <c r="E76" s="85"/>
      <c r="F76" s="85"/>
      <c r="G76" s="85"/>
      <c r="H76" s="85"/>
      <c r="I76" s="85"/>
      <c r="J76" s="85"/>
      <c r="K76" s="85"/>
    </row>
    <row r="77" spans="5:11" ht="12.75">
      <c r="E77" s="85"/>
      <c r="F77" s="85"/>
      <c r="G77" s="85"/>
      <c r="H77" s="85"/>
      <c r="I77" s="85"/>
      <c r="J77" s="85"/>
      <c r="K77" s="85"/>
    </row>
    <row r="78" spans="5:11" ht="12.75">
      <c r="E78" s="85"/>
      <c r="F78" s="85"/>
      <c r="G78" s="85"/>
      <c r="H78" s="85"/>
      <c r="I78" s="85"/>
      <c r="J78" s="85"/>
      <c r="K78" s="85"/>
    </row>
    <row r="79" spans="5:11" ht="12.75">
      <c r="E79" s="85"/>
      <c r="F79" s="85"/>
      <c r="G79" s="85"/>
      <c r="H79" s="85"/>
      <c r="I79" s="85"/>
      <c r="J79" s="85"/>
      <c r="K79" s="85"/>
    </row>
    <row r="80" spans="5:11" ht="12.75">
      <c r="E80" s="85"/>
      <c r="F80" s="85"/>
      <c r="G80" s="85"/>
      <c r="H80" s="85"/>
      <c r="I80" s="85"/>
      <c r="J80" s="85"/>
      <c r="K80" s="85"/>
    </row>
    <row r="81" spans="5:11" ht="12.75">
      <c r="E81" s="85"/>
      <c r="F81" s="85"/>
      <c r="G81" s="85"/>
      <c r="H81" s="85"/>
      <c r="I81" s="85"/>
      <c r="J81" s="85"/>
      <c r="K81" s="85"/>
    </row>
    <row r="82" spans="5:11" ht="12.75">
      <c r="E82" s="85"/>
      <c r="F82" s="85"/>
      <c r="G82" s="85"/>
      <c r="H82" s="85"/>
      <c r="I82" s="85"/>
      <c r="J82" s="85"/>
      <c r="K82" s="85"/>
    </row>
    <row r="83" spans="5:11" ht="12.75">
      <c r="E83" s="85"/>
      <c r="F83" s="85"/>
      <c r="G83" s="85"/>
      <c r="H83" s="85"/>
      <c r="I83" s="85"/>
      <c r="J83" s="85"/>
      <c r="K83" s="85"/>
    </row>
    <row r="84" spans="5:11" ht="12.75">
      <c r="E84" s="85"/>
      <c r="F84" s="85"/>
      <c r="G84" s="85"/>
      <c r="H84" s="85"/>
      <c r="I84" s="85"/>
      <c r="J84" s="85"/>
      <c r="K84" s="85"/>
    </row>
    <row r="85" spans="5:11" ht="12.75">
      <c r="E85" s="85"/>
      <c r="F85" s="85"/>
      <c r="G85" s="85"/>
      <c r="H85" s="85"/>
      <c r="I85" s="85"/>
      <c r="J85" s="85"/>
      <c r="K85" s="85"/>
    </row>
    <row r="86" spans="5:11" ht="12.75">
      <c r="E86" s="85"/>
      <c r="F86" s="85"/>
      <c r="G86" s="85"/>
      <c r="H86" s="85"/>
      <c r="I86" s="85"/>
      <c r="J86" s="85"/>
      <c r="K86" s="85"/>
    </row>
    <row r="87" spans="5:11" ht="12.75">
      <c r="E87" s="85"/>
      <c r="F87" s="85"/>
      <c r="G87" s="85"/>
      <c r="H87" s="85"/>
      <c r="I87" s="85"/>
      <c r="J87" s="85"/>
      <c r="K87" s="85"/>
    </row>
    <row r="88" spans="5:11" ht="12.75">
      <c r="E88" s="85"/>
      <c r="F88" s="85"/>
      <c r="G88" s="85"/>
      <c r="H88" s="85"/>
      <c r="I88" s="85"/>
      <c r="J88" s="85"/>
      <c r="K88" s="85"/>
    </row>
    <row r="89" spans="5:11" ht="12.75">
      <c r="E89" s="85"/>
      <c r="F89" s="85"/>
      <c r="G89" s="85"/>
      <c r="H89" s="85"/>
      <c r="I89" s="85"/>
      <c r="J89" s="85"/>
      <c r="K89" s="85"/>
    </row>
    <row r="90" spans="5:11" ht="12.75">
      <c r="E90" s="85"/>
      <c r="F90" s="85"/>
      <c r="G90" s="85"/>
      <c r="H90" s="85"/>
      <c r="I90" s="85"/>
      <c r="J90" s="85"/>
      <c r="K90" s="85"/>
    </row>
    <row r="91" spans="5:11" ht="12.75">
      <c r="E91" s="85"/>
      <c r="F91" s="85"/>
      <c r="G91" s="85"/>
      <c r="H91" s="85"/>
      <c r="I91" s="85"/>
      <c r="J91" s="85"/>
      <c r="K91" s="85"/>
    </row>
    <row r="92" spans="5:11" ht="12.75">
      <c r="E92" s="85"/>
      <c r="F92" s="85"/>
      <c r="G92" s="85"/>
      <c r="H92" s="85"/>
      <c r="I92" s="85"/>
      <c r="J92" s="85"/>
      <c r="K92" s="85"/>
    </row>
    <row r="93" spans="5:11" ht="12.75">
      <c r="E93" s="85"/>
      <c r="F93" s="85"/>
      <c r="G93" s="85"/>
      <c r="H93" s="85"/>
      <c r="I93" s="85"/>
      <c r="J93" s="85"/>
      <c r="K93" s="85"/>
    </row>
    <row r="94" spans="5:11" ht="12.75">
      <c r="E94" s="85"/>
      <c r="F94" s="85"/>
      <c r="G94" s="85"/>
      <c r="H94" s="85"/>
      <c r="I94" s="85"/>
      <c r="J94" s="85"/>
      <c r="K94" s="85"/>
    </row>
    <row r="95" spans="5:11" ht="12.75">
      <c r="E95" s="85"/>
      <c r="F95" s="85"/>
      <c r="G95" s="85"/>
      <c r="H95" s="85"/>
      <c r="I95" s="85"/>
      <c r="J95" s="85"/>
      <c r="K95" s="85"/>
    </row>
    <row r="96" spans="5:11" ht="12.75">
      <c r="E96" s="85"/>
      <c r="F96" s="85"/>
      <c r="G96" s="85"/>
      <c r="H96" s="85"/>
      <c r="I96" s="85"/>
      <c r="J96" s="85"/>
      <c r="K96" s="85"/>
    </row>
    <row r="97" spans="5:11" ht="12.75">
      <c r="E97" s="85"/>
      <c r="F97" s="85"/>
      <c r="G97" s="85"/>
      <c r="H97" s="85"/>
      <c r="I97" s="85"/>
      <c r="J97" s="85"/>
      <c r="K97" s="85"/>
    </row>
    <row r="98" spans="5:11" ht="12.75">
      <c r="E98" s="85"/>
      <c r="F98" s="85"/>
      <c r="G98" s="85"/>
      <c r="H98" s="85"/>
      <c r="I98" s="85"/>
      <c r="J98" s="85"/>
      <c r="K98" s="85"/>
    </row>
    <row r="99" spans="5:11" ht="12.75">
      <c r="E99" s="85"/>
      <c r="F99" s="85"/>
      <c r="G99" s="85"/>
      <c r="H99" s="85"/>
      <c r="I99" s="85"/>
      <c r="J99" s="85"/>
      <c r="K99" s="85"/>
    </row>
    <row r="100" spans="5:11" ht="12.75">
      <c r="E100" s="85"/>
      <c r="F100" s="85"/>
      <c r="G100" s="85"/>
      <c r="H100" s="85"/>
      <c r="I100" s="85"/>
      <c r="J100" s="85"/>
      <c r="K100" s="85"/>
    </row>
    <row r="101" spans="5:11" ht="12.75">
      <c r="E101" s="85"/>
      <c r="F101" s="85"/>
      <c r="G101" s="85"/>
      <c r="H101" s="85"/>
      <c r="I101" s="85"/>
      <c r="J101" s="85"/>
      <c r="K101" s="85"/>
    </row>
    <row r="102" spans="5:11" ht="12.75">
      <c r="E102" s="85"/>
      <c r="F102" s="85"/>
      <c r="G102" s="85"/>
      <c r="H102" s="85"/>
      <c r="I102" s="85"/>
      <c r="J102" s="85"/>
      <c r="K102" s="85"/>
    </row>
    <row r="103" spans="5:11" ht="12.75">
      <c r="E103" s="85"/>
      <c r="F103" s="85"/>
      <c r="G103" s="85"/>
      <c r="H103" s="85"/>
      <c r="I103" s="85"/>
      <c r="J103" s="85"/>
      <c r="K103" s="85"/>
    </row>
    <row r="104" spans="5:11" ht="12.75">
      <c r="E104" s="85"/>
      <c r="F104" s="85"/>
      <c r="G104" s="85"/>
      <c r="H104" s="85"/>
      <c r="I104" s="85"/>
      <c r="J104" s="85"/>
      <c r="K104" s="85"/>
    </row>
    <row r="105" spans="5:11" ht="12.75">
      <c r="E105" s="85"/>
      <c r="F105" s="85"/>
      <c r="G105" s="85"/>
      <c r="H105" s="85"/>
      <c r="I105" s="85"/>
      <c r="J105" s="85"/>
      <c r="K105" s="85"/>
    </row>
    <row r="106" spans="5:11" ht="12.75">
      <c r="E106" s="85"/>
      <c r="F106" s="85"/>
      <c r="G106" s="85"/>
      <c r="H106" s="85"/>
      <c r="I106" s="85"/>
      <c r="J106" s="85"/>
      <c r="K106" s="85"/>
    </row>
    <row r="107" spans="5:11" ht="12.75">
      <c r="E107" s="85"/>
      <c r="F107" s="85"/>
      <c r="G107" s="85"/>
      <c r="H107" s="85"/>
      <c r="I107" s="85"/>
      <c r="J107" s="85"/>
      <c r="K107" s="85"/>
    </row>
    <row r="108" spans="5:11" ht="12.75">
      <c r="E108" s="85"/>
      <c r="F108" s="85"/>
      <c r="G108" s="85"/>
      <c r="H108" s="85"/>
      <c r="I108" s="85"/>
      <c r="J108" s="85"/>
      <c r="K108" s="85"/>
    </row>
    <row r="109" spans="5:11" ht="12.75">
      <c r="E109" s="85"/>
      <c r="F109" s="85"/>
      <c r="G109" s="85"/>
      <c r="H109" s="85"/>
      <c r="I109" s="85"/>
      <c r="J109" s="85"/>
      <c r="K109" s="85"/>
    </row>
    <row r="110" spans="5:11" ht="12.75">
      <c r="E110" s="85"/>
      <c r="F110" s="85"/>
      <c r="G110" s="85"/>
      <c r="H110" s="85"/>
      <c r="I110" s="85"/>
      <c r="J110" s="85"/>
      <c r="K110" s="85"/>
    </row>
    <row r="111" spans="5:11" ht="12.75">
      <c r="E111" s="85"/>
      <c r="F111" s="85"/>
      <c r="G111" s="85"/>
      <c r="H111" s="85"/>
      <c r="I111" s="85"/>
      <c r="J111" s="85"/>
      <c r="K111" s="85"/>
    </row>
    <row r="112" spans="5:11" ht="12.75">
      <c r="E112" s="85"/>
      <c r="F112" s="85"/>
      <c r="G112" s="85"/>
      <c r="H112" s="85"/>
      <c r="I112" s="85"/>
      <c r="J112" s="85"/>
      <c r="K112" s="85"/>
    </row>
    <row r="113" spans="5:11" ht="12.75">
      <c r="E113" s="85"/>
      <c r="F113" s="85"/>
      <c r="G113" s="85"/>
      <c r="H113" s="85"/>
      <c r="I113" s="85"/>
      <c r="J113" s="85"/>
      <c r="K113" s="85"/>
    </row>
    <row r="114" spans="5:11" ht="12.75">
      <c r="E114" s="85"/>
      <c r="F114" s="85"/>
      <c r="G114" s="85"/>
      <c r="H114" s="85"/>
      <c r="I114" s="85"/>
      <c r="J114" s="85"/>
      <c r="K114" s="85"/>
    </row>
    <row r="115" spans="5:11" ht="12.75">
      <c r="E115" s="85"/>
      <c r="F115" s="85"/>
      <c r="G115" s="85"/>
      <c r="H115" s="85"/>
      <c r="I115" s="85"/>
      <c r="J115" s="85"/>
      <c r="K115" s="85"/>
    </row>
    <row r="116" spans="5:11" ht="12.75">
      <c r="E116" s="85"/>
      <c r="F116" s="85"/>
      <c r="G116" s="85"/>
      <c r="H116" s="85"/>
      <c r="I116" s="85"/>
      <c r="J116" s="85"/>
      <c r="K116" s="85"/>
    </row>
    <row r="117" spans="5:11" ht="12.75">
      <c r="E117" s="85"/>
      <c r="F117" s="85"/>
      <c r="G117" s="85"/>
      <c r="H117" s="85"/>
      <c r="I117" s="85"/>
      <c r="J117" s="85"/>
      <c r="K117" s="85"/>
    </row>
    <row r="118" spans="5:11" ht="12.75">
      <c r="E118" s="85"/>
      <c r="F118" s="85"/>
      <c r="G118" s="85"/>
      <c r="H118" s="85"/>
      <c r="I118" s="85"/>
      <c r="J118" s="85"/>
      <c r="K118" s="85"/>
    </row>
    <row r="119" spans="5:11" ht="12.75">
      <c r="E119" s="85"/>
      <c r="F119" s="85"/>
      <c r="G119" s="85"/>
      <c r="H119" s="85"/>
      <c r="I119" s="85"/>
      <c r="J119" s="85"/>
      <c r="K119" s="85"/>
    </row>
    <row r="120" spans="5:11" ht="12.75">
      <c r="E120" s="85"/>
      <c r="F120" s="85"/>
      <c r="G120" s="85"/>
      <c r="H120" s="85"/>
      <c r="I120" s="85"/>
      <c r="J120" s="85"/>
      <c r="K120" s="85"/>
    </row>
    <row r="121" spans="5:11" ht="12.75">
      <c r="E121" s="85"/>
      <c r="F121" s="85"/>
      <c r="G121" s="85"/>
      <c r="H121" s="85"/>
      <c r="I121" s="85"/>
      <c r="J121" s="85"/>
      <c r="K121" s="85"/>
    </row>
    <row r="122" spans="5:11" ht="12.75">
      <c r="E122" s="85"/>
      <c r="F122" s="85"/>
      <c r="G122" s="85"/>
      <c r="H122" s="85"/>
      <c r="I122" s="85"/>
      <c r="J122" s="85"/>
      <c r="K122" s="85"/>
    </row>
    <row r="123" spans="5:11" ht="12.75">
      <c r="E123" s="85"/>
      <c r="F123" s="85"/>
      <c r="G123" s="85"/>
      <c r="H123" s="85"/>
      <c r="I123" s="85"/>
      <c r="J123" s="85"/>
      <c r="K123" s="85"/>
    </row>
    <row r="124" spans="5:11" ht="12.75">
      <c r="E124" s="85"/>
      <c r="F124" s="85"/>
      <c r="G124" s="85"/>
      <c r="H124" s="85"/>
      <c r="I124" s="85"/>
      <c r="J124" s="85"/>
      <c r="K124" s="85"/>
    </row>
    <row r="125" spans="5:11" ht="12.75">
      <c r="E125" s="85"/>
      <c r="F125" s="85"/>
      <c r="G125" s="85"/>
      <c r="H125" s="85"/>
      <c r="I125" s="85"/>
      <c r="J125" s="85"/>
      <c r="K125" s="85"/>
    </row>
    <row r="126" spans="5:11" ht="12.75">
      <c r="E126" s="85"/>
      <c r="F126" s="85"/>
      <c r="G126" s="85"/>
      <c r="H126" s="85"/>
      <c r="I126" s="85"/>
      <c r="J126" s="85"/>
      <c r="K126" s="85"/>
    </row>
    <row r="127" spans="5:11" ht="12.75">
      <c r="E127" s="85"/>
      <c r="F127" s="85"/>
      <c r="G127" s="85"/>
      <c r="H127" s="85"/>
      <c r="I127" s="85"/>
      <c r="J127" s="85"/>
      <c r="K127" s="85"/>
    </row>
    <row r="128" spans="5:11" ht="12.75">
      <c r="E128" s="85"/>
      <c r="F128" s="85"/>
      <c r="G128" s="85"/>
      <c r="H128" s="85"/>
      <c r="I128" s="85"/>
      <c r="J128" s="85"/>
      <c r="K128" s="85"/>
    </row>
    <row r="129" spans="5:11" ht="12.75">
      <c r="E129" s="85"/>
      <c r="F129" s="85"/>
      <c r="G129" s="85"/>
      <c r="H129" s="85"/>
      <c r="I129" s="85"/>
      <c r="J129" s="85"/>
      <c r="K129" s="85"/>
    </row>
    <row r="130" spans="5:11" ht="12.75">
      <c r="E130" s="85"/>
      <c r="F130" s="85"/>
      <c r="G130" s="85"/>
      <c r="H130" s="85"/>
      <c r="I130" s="85"/>
      <c r="J130" s="85"/>
      <c r="K130" s="85"/>
    </row>
    <row r="131" spans="5:11" ht="12.75">
      <c r="E131" s="85"/>
      <c r="F131" s="85"/>
      <c r="G131" s="85"/>
      <c r="H131" s="85"/>
      <c r="I131" s="85"/>
      <c r="J131" s="85"/>
      <c r="K131" s="85"/>
    </row>
    <row r="132" spans="5:11" ht="12.75">
      <c r="E132" s="85"/>
      <c r="F132" s="85"/>
      <c r="G132" s="85"/>
      <c r="H132" s="85"/>
      <c r="I132" s="85"/>
      <c r="J132" s="85"/>
      <c r="K132" s="85"/>
    </row>
    <row r="133" spans="5:11" ht="12.75">
      <c r="E133" s="85"/>
      <c r="F133" s="85"/>
      <c r="G133" s="85"/>
      <c r="H133" s="85"/>
      <c r="I133" s="85"/>
      <c r="J133" s="85"/>
      <c r="K133" s="85"/>
    </row>
    <row r="134" spans="5:11" ht="12.75">
      <c r="E134" s="85"/>
      <c r="F134" s="85"/>
      <c r="G134" s="85"/>
      <c r="H134" s="85"/>
      <c r="I134" s="85"/>
      <c r="J134" s="85"/>
      <c r="K134" s="85"/>
    </row>
    <row r="135" spans="5:11" ht="12.75">
      <c r="E135" s="85"/>
      <c r="F135" s="85"/>
      <c r="G135" s="85"/>
      <c r="H135" s="85"/>
      <c r="I135" s="85"/>
      <c r="J135" s="85"/>
      <c r="K135" s="85"/>
    </row>
    <row r="136" spans="5:11" ht="12.75">
      <c r="E136" s="85"/>
      <c r="F136" s="85"/>
      <c r="G136" s="85"/>
      <c r="H136" s="85"/>
      <c r="I136" s="85"/>
      <c r="J136" s="85"/>
      <c r="K136" s="85"/>
    </row>
    <row r="137" spans="5:11" ht="12.75">
      <c r="E137" s="85"/>
      <c r="F137" s="85"/>
      <c r="G137" s="85"/>
      <c r="H137" s="85"/>
      <c r="I137" s="85"/>
      <c r="J137" s="85"/>
      <c r="K137" s="85"/>
    </row>
    <row r="138" spans="5:11" ht="12.75">
      <c r="E138" s="85"/>
      <c r="F138" s="85"/>
      <c r="G138" s="85"/>
      <c r="H138" s="85"/>
      <c r="I138" s="85"/>
      <c r="J138" s="85"/>
      <c r="K138" s="85"/>
    </row>
    <row r="139" spans="5:11" ht="12.75">
      <c r="E139" s="85"/>
      <c r="F139" s="85"/>
      <c r="G139" s="85"/>
      <c r="H139" s="85"/>
      <c r="I139" s="85"/>
      <c r="J139" s="85"/>
      <c r="K139" s="85"/>
    </row>
    <row r="140" spans="5:11" ht="12.75">
      <c r="E140" s="85"/>
      <c r="F140" s="85"/>
      <c r="G140" s="85"/>
      <c r="H140" s="85"/>
      <c r="I140" s="85"/>
      <c r="J140" s="85"/>
      <c r="K140" s="85"/>
    </row>
    <row r="141" spans="5:11" ht="12.75">
      <c r="E141" s="85"/>
      <c r="F141" s="85"/>
      <c r="G141" s="85"/>
      <c r="H141" s="85"/>
      <c r="I141" s="85"/>
      <c r="J141" s="85"/>
      <c r="K141" s="85"/>
    </row>
    <row r="142" spans="5:11" ht="12.75">
      <c r="E142" s="85"/>
      <c r="F142" s="85"/>
      <c r="G142" s="85"/>
      <c r="H142" s="85"/>
      <c r="I142" s="85"/>
      <c r="J142" s="85"/>
      <c r="K142" s="85"/>
    </row>
    <row r="143" spans="5:11" ht="12.75">
      <c r="E143" s="85"/>
      <c r="F143" s="85"/>
      <c r="G143" s="85"/>
      <c r="H143" s="85"/>
      <c r="I143" s="85"/>
      <c r="J143" s="85"/>
      <c r="K143" s="85"/>
    </row>
    <row r="144" spans="5:11" ht="12.75">
      <c r="E144" s="85"/>
      <c r="F144" s="85"/>
      <c r="G144" s="85"/>
      <c r="H144" s="85"/>
      <c r="I144" s="85"/>
      <c r="J144" s="85"/>
      <c r="K144" s="85"/>
    </row>
    <row r="145" spans="5:11" ht="12.75">
      <c r="E145" s="85"/>
      <c r="F145" s="85"/>
      <c r="G145" s="85"/>
      <c r="H145" s="85"/>
      <c r="I145" s="85"/>
      <c r="J145" s="85"/>
      <c r="K145" s="85"/>
    </row>
    <row r="146" spans="5:11" ht="12.75">
      <c r="E146" s="85"/>
      <c r="F146" s="85"/>
      <c r="G146" s="85"/>
      <c r="H146" s="85"/>
      <c r="I146" s="85"/>
      <c r="J146" s="85"/>
      <c r="K146" s="85"/>
    </row>
    <row r="147" spans="5:11" ht="12.75">
      <c r="E147" s="85"/>
      <c r="F147" s="85"/>
      <c r="G147" s="85"/>
      <c r="H147" s="85"/>
      <c r="I147" s="85"/>
      <c r="J147" s="85"/>
      <c r="K147" s="85"/>
    </row>
    <row r="148" spans="5:11" ht="12.75">
      <c r="E148" s="85"/>
      <c r="F148" s="85"/>
      <c r="G148" s="85"/>
      <c r="H148" s="85"/>
      <c r="I148" s="85"/>
      <c r="J148" s="85"/>
      <c r="K148" s="85"/>
    </row>
    <row r="149" spans="5:11" ht="12.75">
      <c r="E149" s="85"/>
      <c r="F149" s="85"/>
      <c r="G149" s="85"/>
      <c r="H149" s="85"/>
      <c r="I149" s="85"/>
      <c r="J149" s="85"/>
      <c r="K149" s="85"/>
    </row>
    <row r="150" spans="5:11" ht="12.75">
      <c r="E150" s="85"/>
      <c r="F150" s="85"/>
      <c r="G150" s="85"/>
      <c r="H150" s="85"/>
      <c r="I150" s="85"/>
      <c r="J150" s="85"/>
      <c r="K150" s="85"/>
    </row>
    <row r="151" spans="5:11" ht="12.75">
      <c r="E151" s="85"/>
      <c r="F151" s="85"/>
      <c r="G151" s="85"/>
      <c r="H151" s="85"/>
      <c r="I151" s="85"/>
      <c r="J151" s="85"/>
      <c r="K151" s="85"/>
    </row>
    <row r="152" spans="5:11" ht="12.75">
      <c r="E152" s="85"/>
      <c r="F152" s="85"/>
      <c r="G152" s="85"/>
      <c r="H152" s="85"/>
      <c r="I152" s="85"/>
      <c r="J152" s="85"/>
      <c r="K152" s="85"/>
    </row>
    <row r="153" spans="5:11" ht="12.75">
      <c r="E153" s="85"/>
      <c r="F153" s="85"/>
      <c r="G153" s="85"/>
      <c r="H153" s="85"/>
      <c r="I153" s="85"/>
      <c r="J153" s="85"/>
      <c r="K153" s="85"/>
    </row>
    <row r="154" spans="5:11" ht="12.75">
      <c r="E154" s="85"/>
      <c r="F154" s="85"/>
      <c r="G154" s="85"/>
      <c r="H154" s="85"/>
      <c r="I154" s="85"/>
      <c r="J154" s="85"/>
      <c r="K154" s="85"/>
    </row>
    <row r="155" spans="5:11" ht="12.75">
      <c r="E155" s="85"/>
      <c r="F155" s="85"/>
      <c r="G155" s="85"/>
      <c r="H155" s="85"/>
      <c r="I155" s="85"/>
      <c r="J155" s="85"/>
      <c r="K155" s="85"/>
    </row>
    <row r="156" spans="5:11" ht="12.75">
      <c r="E156" s="85"/>
      <c r="F156" s="85"/>
      <c r="G156" s="85"/>
      <c r="H156" s="85"/>
      <c r="I156" s="85"/>
      <c r="J156" s="85"/>
      <c r="K156" s="85"/>
    </row>
    <row r="157" spans="5:11" ht="12.75">
      <c r="E157" s="85"/>
      <c r="F157" s="85"/>
      <c r="G157" s="85"/>
      <c r="H157" s="85"/>
      <c r="I157" s="85"/>
      <c r="J157" s="85"/>
      <c r="K157" s="85"/>
    </row>
    <row r="158" spans="5:11" ht="12.75">
      <c r="E158" s="85"/>
      <c r="F158" s="85"/>
      <c r="G158" s="85"/>
      <c r="H158" s="85"/>
      <c r="I158" s="85"/>
      <c r="J158" s="85"/>
      <c r="K158" s="85"/>
    </row>
    <row r="159" spans="5:11" ht="12.75">
      <c r="E159" s="85"/>
      <c r="F159" s="85"/>
      <c r="G159" s="85"/>
      <c r="H159" s="85"/>
      <c r="I159" s="85"/>
      <c r="J159" s="85"/>
      <c r="K159" s="85"/>
    </row>
    <row r="160" spans="5:11" ht="12.75">
      <c r="E160" s="85"/>
      <c r="F160" s="85"/>
      <c r="G160" s="85"/>
      <c r="H160" s="85"/>
      <c r="I160" s="85"/>
      <c r="J160" s="85"/>
      <c r="K160" s="85"/>
    </row>
    <row r="161" spans="5:11" ht="12.75">
      <c r="E161" s="85"/>
      <c r="F161" s="85"/>
      <c r="G161" s="85"/>
      <c r="H161" s="85"/>
      <c r="I161" s="85"/>
      <c r="J161" s="85"/>
      <c r="K161" s="85"/>
    </row>
    <row r="162" spans="5:11" ht="12.75">
      <c r="E162" s="85"/>
      <c r="F162" s="85"/>
      <c r="G162" s="85"/>
      <c r="H162" s="85"/>
      <c r="I162" s="85"/>
      <c r="J162" s="85"/>
      <c r="K162" s="85"/>
    </row>
    <row r="163" spans="5:11" ht="12.75">
      <c r="E163" s="85"/>
      <c r="F163" s="85"/>
      <c r="G163" s="85"/>
      <c r="H163" s="85"/>
      <c r="I163" s="85"/>
      <c r="J163" s="85"/>
      <c r="K163" s="85"/>
    </row>
    <row r="164" spans="5:11" ht="12.75">
      <c r="E164" s="85"/>
      <c r="F164" s="85"/>
      <c r="G164" s="85"/>
      <c r="H164" s="85"/>
      <c r="I164" s="85"/>
      <c r="J164" s="85"/>
      <c r="K164" s="85"/>
    </row>
    <row r="165" spans="5:11" ht="12.75">
      <c r="E165" s="85"/>
      <c r="F165" s="85"/>
      <c r="G165" s="85"/>
      <c r="H165" s="85"/>
      <c r="I165" s="85"/>
      <c r="J165" s="85"/>
      <c r="K165" s="85"/>
    </row>
    <row r="166" spans="5:11" ht="12.75">
      <c r="E166" s="85"/>
      <c r="F166" s="85"/>
      <c r="G166" s="85"/>
      <c r="H166" s="85"/>
      <c r="I166" s="85"/>
      <c r="J166" s="85"/>
      <c r="K166" s="85"/>
    </row>
    <row r="167" spans="5:11" ht="12.75">
      <c r="E167" s="85"/>
      <c r="F167" s="85"/>
      <c r="G167" s="85"/>
      <c r="H167" s="85"/>
      <c r="I167" s="85"/>
      <c r="J167" s="85"/>
      <c r="K167" s="85"/>
    </row>
    <row r="168" spans="5:11" ht="12.75">
      <c r="E168" s="85"/>
      <c r="F168" s="85"/>
      <c r="G168" s="85"/>
      <c r="H168" s="85"/>
      <c r="I168" s="85"/>
      <c r="J168" s="85"/>
      <c r="K168" s="85"/>
    </row>
    <row r="169" spans="5:11" ht="12.75">
      <c r="E169" s="85"/>
      <c r="F169" s="85"/>
      <c r="G169" s="85"/>
      <c r="H169" s="85"/>
      <c r="I169" s="85"/>
      <c r="J169" s="85"/>
      <c r="K169" s="85"/>
    </row>
    <row r="170" spans="5:11" ht="12.75">
      <c r="E170" s="85"/>
      <c r="F170" s="85"/>
      <c r="G170" s="85"/>
      <c r="H170" s="85"/>
      <c r="I170" s="85"/>
      <c r="J170" s="85"/>
      <c r="K170" s="85"/>
    </row>
    <row r="171" spans="5:11" ht="12.75">
      <c r="E171" s="85"/>
      <c r="F171" s="85"/>
      <c r="G171" s="85"/>
      <c r="H171" s="85"/>
      <c r="I171" s="85"/>
      <c r="J171" s="85"/>
      <c r="K171" s="85"/>
    </row>
    <row r="172" spans="5:11" ht="12.75">
      <c r="E172" s="85"/>
      <c r="F172" s="85"/>
      <c r="G172" s="85"/>
      <c r="H172" s="85"/>
      <c r="I172" s="85"/>
      <c r="J172" s="85"/>
      <c r="K172" s="85"/>
    </row>
    <row r="173" spans="5:11" ht="12.75">
      <c r="E173" s="85"/>
      <c r="F173" s="85"/>
      <c r="G173" s="85"/>
      <c r="H173" s="85"/>
      <c r="I173" s="85"/>
      <c r="J173" s="85"/>
      <c r="K173" s="85"/>
    </row>
    <row r="174" spans="5:11" ht="12.75">
      <c r="E174" s="85"/>
      <c r="F174" s="85"/>
      <c r="G174" s="85"/>
      <c r="H174" s="85"/>
      <c r="I174" s="85"/>
      <c r="J174" s="85"/>
      <c r="K174" s="85"/>
    </row>
    <row r="175" spans="5:11" ht="12.75">
      <c r="E175" s="85"/>
      <c r="F175" s="85"/>
      <c r="G175" s="85"/>
      <c r="H175" s="85"/>
      <c r="I175" s="85"/>
      <c r="J175" s="85"/>
      <c r="K175" s="85"/>
    </row>
    <row r="176" spans="5:11" ht="12.75">
      <c r="E176" s="85"/>
      <c r="F176" s="85"/>
      <c r="G176" s="85"/>
      <c r="H176" s="85"/>
      <c r="I176" s="85"/>
      <c r="J176" s="85"/>
      <c r="K176" s="85"/>
    </row>
    <row r="177" spans="5:11" ht="12.75">
      <c r="E177" s="85"/>
      <c r="F177" s="85"/>
      <c r="G177" s="85"/>
      <c r="H177" s="85"/>
      <c r="I177" s="85"/>
      <c r="J177" s="85"/>
      <c r="K177" s="85"/>
    </row>
    <row r="178" spans="5:11" ht="12.75">
      <c r="E178" s="85"/>
      <c r="F178" s="85"/>
      <c r="G178" s="85"/>
      <c r="H178" s="85"/>
      <c r="I178" s="85"/>
      <c r="J178" s="85"/>
      <c r="K178" s="85"/>
    </row>
    <row r="179" spans="5:11" ht="12.75">
      <c r="E179" s="85"/>
      <c r="F179" s="85"/>
      <c r="G179" s="85"/>
      <c r="H179" s="85"/>
      <c r="I179" s="85"/>
      <c r="J179" s="85"/>
      <c r="K179" s="85"/>
    </row>
    <row r="180" spans="5:11" ht="12.75">
      <c r="E180" s="85"/>
      <c r="F180" s="85"/>
      <c r="G180" s="85"/>
      <c r="H180" s="85"/>
      <c r="I180" s="85"/>
      <c r="J180" s="85"/>
      <c r="K180" s="85"/>
    </row>
    <row r="181" spans="5:11" ht="12.75">
      <c r="E181" s="85"/>
      <c r="F181" s="85"/>
      <c r="G181" s="85"/>
      <c r="H181" s="85"/>
      <c r="I181" s="85"/>
      <c r="J181" s="85"/>
      <c r="K181" s="85"/>
    </row>
    <row r="182" spans="5:11" ht="12.75">
      <c r="E182" s="85"/>
      <c r="F182" s="85"/>
      <c r="G182" s="85"/>
      <c r="H182" s="85"/>
      <c r="I182" s="85"/>
      <c r="J182" s="85"/>
      <c r="K182" s="85"/>
    </row>
    <row r="183" spans="5:11" ht="12.75">
      <c r="E183" s="85"/>
      <c r="F183" s="85"/>
      <c r="G183" s="85"/>
      <c r="H183" s="85"/>
      <c r="I183" s="85"/>
      <c r="J183" s="85"/>
      <c r="K183" s="85"/>
    </row>
    <row r="184" spans="5:11" ht="12.75">
      <c r="E184" s="85"/>
      <c r="F184" s="85"/>
      <c r="G184" s="85"/>
      <c r="H184" s="85"/>
      <c r="I184" s="85"/>
      <c r="J184" s="85"/>
      <c r="K184" s="85"/>
    </row>
    <row r="185" spans="5:11" ht="12.75">
      <c r="E185" s="85"/>
      <c r="F185" s="85"/>
      <c r="G185" s="85"/>
      <c r="H185" s="85"/>
      <c r="I185" s="85"/>
      <c r="J185" s="85"/>
      <c r="K185" s="85"/>
    </row>
    <row r="186" spans="5:11" ht="12.75">
      <c r="E186" s="85"/>
      <c r="F186" s="85"/>
      <c r="G186" s="85"/>
      <c r="H186" s="85"/>
      <c r="I186" s="85"/>
      <c r="J186" s="85"/>
      <c r="K186" s="85"/>
    </row>
    <row r="187" spans="5:11" ht="12.75">
      <c r="E187" s="85"/>
      <c r="F187" s="85"/>
      <c r="G187" s="85"/>
      <c r="H187" s="85"/>
      <c r="I187" s="85"/>
      <c r="J187" s="85"/>
      <c r="K187" s="85"/>
    </row>
    <row r="188" spans="5:11" ht="12.75">
      <c r="E188" s="85"/>
      <c r="F188" s="85"/>
      <c r="G188" s="85"/>
      <c r="H188" s="85"/>
      <c r="I188" s="85"/>
      <c r="J188" s="85"/>
      <c r="K188" s="85"/>
    </row>
    <row r="189" spans="5:11" ht="12.75">
      <c r="E189" s="85"/>
      <c r="F189" s="85"/>
      <c r="G189" s="85"/>
      <c r="H189" s="85"/>
      <c r="I189" s="85"/>
      <c r="J189" s="85"/>
      <c r="K189" s="85"/>
    </row>
    <row r="190" spans="5:11" ht="12.75">
      <c r="E190" s="85"/>
      <c r="F190" s="85"/>
      <c r="G190" s="85"/>
      <c r="H190" s="85"/>
      <c r="I190" s="85"/>
      <c r="J190" s="85"/>
      <c r="K190" s="85"/>
    </row>
    <row r="191" spans="5:11" ht="12.75">
      <c r="E191" s="85"/>
      <c r="F191" s="85"/>
      <c r="G191" s="85"/>
      <c r="H191" s="85"/>
      <c r="I191" s="85"/>
      <c r="J191" s="85"/>
      <c r="K191" s="85"/>
    </row>
    <row r="192" spans="5:11" ht="12.75">
      <c r="E192" s="85"/>
      <c r="F192" s="85"/>
      <c r="G192" s="85"/>
      <c r="H192" s="85"/>
      <c r="I192" s="85"/>
      <c r="J192" s="85"/>
      <c r="K192" s="85"/>
    </row>
    <row r="193" spans="5:11" ht="12.75">
      <c r="E193" s="85"/>
      <c r="F193" s="85"/>
      <c r="G193" s="85"/>
      <c r="H193" s="85"/>
      <c r="I193" s="85"/>
      <c r="J193" s="85"/>
      <c r="K193" s="85"/>
    </row>
    <row r="194" spans="5:11" ht="12.75">
      <c r="E194" s="85"/>
      <c r="F194" s="85"/>
      <c r="G194" s="85"/>
      <c r="H194" s="85"/>
      <c r="I194" s="85"/>
      <c r="J194" s="85"/>
      <c r="K194" s="85"/>
    </row>
    <row r="195" spans="5:11" ht="12.75">
      <c r="E195" s="85"/>
      <c r="F195" s="85"/>
      <c r="G195" s="85"/>
      <c r="H195" s="85"/>
      <c r="I195" s="85"/>
      <c r="J195" s="85"/>
      <c r="K195" s="85"/>
    </row>
    <row r="196" spans="5:11" ht="12.75">
      <c r="E196" s="85"/>
      <c r="F196" s="85"/>
      <c r="G196" s="85"/>
      <c r="H196" s="85"/>
      <c r="I196" s="85"/>
      <c r="J196" s="85"/>
      <c r="K196" s="85"/>
    </row>
    <row r="197" spans="5:11" ht="12.75">
      <c r="E197" s="85"/>
      <c r="F197" s="85"/>
      <c r="G197" s="85"/>
      <c r="H197" s="85"/>
      <c r="I197" s="85"/>
      <c r="J197" s="85"/>
      <c r="K197" s="85"/>
    </row>
    <row r="198" spans="5:11" ht="12.75">
      <c r="E198" s="85"/>
      <c r="F198" s="85"/>
      <c r="G198" s="85"/>
      <c r="H198" s="85"/>
      <c r="I198" s="85"/>
      <c r="J198" s="85"/>
      <c r="K198" s="85"/>
    </row>
    <row r="199" spans="5:11" ht="12.75">
      <c r="E199" s="85"/>
      <c r="F199" s="85"/>
      <c r="G199" s="85"/>
      <c r="H199" s="85"/>
      <c r="I199" s="85"/>
      <c r="J199" s="85"/>
      <c r="K199" s="85"/>
    </row>
    <row r="200" spans="5:11" ht="12.75">
      <c r="E200" s="85"/>
      <c r="F200" s="85"/>
      <c r="G200" s="85"/>
      <c r="H200" s="85"/>
      <c r="I200" s="85"/>
      <c r="J200" s="85"/>
      <c r="K200" s="85"/>
    </row>
    <row r="201" spans="5:11" ht="12.75">
      <c r="E201" s="85"/>
      <c r="F201" s="85"/>
      <c r="G201" s="85"/>
      <c r="H201" s="85"/>
      <c r="I201" s="85"/>
      <c r="J201" s="85"/>
      <c r="K201" s="85"/>
    </row>
    <row r="202" spans="5:11" ht="12.75">
      <c r="E202" s="85"/>
      <c r="F202" s="85"/>
      <c r="G202" s="85"/>
      <c r="H202" s="85"/>
      <c r="I202" s="85"/>
      <c r="J202" s="85"/>
      <c r="K202" s="85"/>
    </row>
    <row r="203" spans="5:11" ht="12.75">
      <c r="E203" s="85"/>
      <c r="F203" s="85"/>
      <c r="G203" s="85"/>
      <c r="H203" s="85"/>
      <c r="I203" s="85"/>
      <c r="J203" s="85"/>
      <c r="K203" s="85"/>
    </row>
    <row r="204" spans="5:11" ht="12.75">
      <c r="E204" s="85"/>
      <c r="F204" s="85"/>
      <c r="G204" s="85"/>
      <c r="H204" s="85"/>
      <c r="I204" s="85"/>
      <c r="J204" s="85"/>
      <c r="K204" s="85"/>
    </row>
    <row r="205" spans="5:11" ht="12.75">
      <c r="E205" s="85"/>
      <c r="F205" s="85"/>
      <c r="G205" s="85"/>
      <c r="H205" s="85"/>
      <c r="I205" s="85"/>
      <c r="J205" s="85"/>
      <c r="K205" s="85"/>
    </row>
    <row r="206" spans="5:11" ht="12.75">
      <c r="E206" s="85"/>
      <c r="F206" s="85"/>
      <c r="G206" s="85"/>
      <c r="H206" s="85"/>
      <c r="I206" s="85"/>
      <c r="J206" s="85"/>
      <c r="K206" s="85"/>
    </row>
    <row r="207" spans="5:11" ht="12.75">
      <c r="E207" s="85"/>
      <c r="F207" s="85"/>
      <c r="G207" s="85"/>
      <c r="H207" s="85"/>
      <c r="I207" s="85"/>
      <c r="J207" s="85"/>
      <c r="K207" s="85"/>
    </row>
    <row r="208" spans="5:11" ht="12.75">
      <c r="E208" s="85"/>
      <c r="F208" s="85"/>
      <c r="G208" s="85"/>
      <c r="H208" s="85"/>
      <c r="I208" s="85"/>
      <c r="J208" s="85"/>
      <c r="K208" s="85"/>
    </row>
    <row r="209" spans="5:11" ht="12.75">
      <c r="E209" s="85"/>
      <c r="F209" s="85"/>
      <c r="G209" s="85"/>
      <c r="H209" s="85"/>
      <c r="I209" s="85"/>
      <c r="J209" s="85"/>
      <c r="K209" s="85"/>
    </row>
    <row r="210" spans="5:11" ht="12.75">
      <c r="E210" s="85"/>
      <c r="F210" s="85"/>
      <c r="G210" s="85"/>
      <c r="H210" s="85"/>
      <c r="I210" s="85"/>
      <c r="J210" s="85"/>
      <c r="K210" s="85"/>
    </row>
    <row r="211" spans="5:11" ht="12.75">
      <c r="E211" s="85"/>
      <c r="F211" s="85"/>
      <c r="G211" s="85"/>
      <c r="H211" s="85"/>
      <c r="I211" s="85"/>
      <c r="J211" s="85"/>
      <c r="K211" s="85"/>
    </row>
    <row r="212" spans="5:11" ht="12.75">
      <c r="E212" s="85"/>
      <c r="F212" s="85"/>
      <c r="G212" s="85"/>
      <c r="H212" s="85"/>
      <c r="I212" s="85"/>
      <c r="J212" s="85"/>
      <c r="K212" s="85"/>
    </row>
    <row r="213" spans="5:11" ht="12.75">
      <c r="E213" s="85"/>
      <c r="F213" s="85"/>
      <c r="G213" s="85"/>
      <c r="H213" s="85"/>
      <c r="I213" s="85"/>
      <c r="J213" s="85"/>
      <c r="K213" s="85"/>
    </row>
    <row r="214" spans="5:11" ht="12.75">
      <c r="E214" s="85"/>
      <c r="F214" s="85"/>
      <c r="G214" s="85"/>
      <c r="H214" s="85"/>
      <c r="I214" s="85"/>
      <c r="J214" s="85"/>
      <c r="K214" s="85"/>
    </row>
    <row r="215" spans="5:11" ht="12.75">
      <c r="E215" s="85"/>
      <c r="F215" s="85"/>
      <c r="G215" s="85"/>
      <c r="H215" s="85"/>
      <c r="I215" s="85"/>
      <c r="J215" s="85"/>
      <c r="K215" s="85"/>
    </row>
    <row r="216" spans="5:11" ht="12.75">
      <c r="E216" s="85"/>
      <c r="F216" s="85"/>
      <c r="G216" s="85"/>
      <c r="H216" s="85"/>
      <c r="I216" s="85"/>
      <c r="J216" s="85"/>
      <c r="K216" s="85"/>
    </row>
    <row r="217" spans="5:11" ht="12.75">
      <c r="E217" s="85"/>
      <c r="F217" s="85"/>
      <c r="G217" s="85"/>
      <c r="H217" s="85"/>
      <c r="I217" s="85"/>
      <c r="J217" s="85"/>
      <c r="K217" s="85"/>
    </row>
    <row r="218" spans="5:11" ht="12.75">
      <c r="E218" s="85"/>
      <c r="F218" s="85"/>
      <c r="G218" s="85"/>
      <c r="H218" s="85"/>
      <c r="I218" s="85"/>
      <c r="J218" s="85"/>
      <c r="K218" s="85"/>
    </row>
    <row r="219" spans="5:11" ht="12.75">
      <c r="E219" s="85"/>
      <c r="F219" s="85"/>
      <c r="G219" s="85"/>
      <c r="H219" s="85"/>
      <c r="I219" s="85"/>
      <c r="J219" s="85"/>
      <c r="K219" s="85"/>
    </row>
    <row r="220" spans="5:11" ht="12.75">
      <c r="E220" s="85"/>
      <c r="F220" s="85"/>
      <c r="G220" s="85"/>
      <c r="H220" s="85"/>
      <c r="I220" s="85"/>
      <c r="J220" s="85"/>
      <c r="K220" s="85"/>
    </row>
    <row r="221" spans="5:11" ht="12.75">
      <c r="E221" s="85"/>
      <c r="F221" s="85"/>
      <c r="G221" s="85"/>
      <c r="H221" s="85"/>
      <c r="I221" s="85"/>
      <c r="J221" s="85"/>
      <c r="K221" s="85"/>
    </row>
    <row r="222" spans="5:11" ht="12.75">
      <c r="E222" s="85"/>
      <c r="F222" s="85"/>
      <c r="G222" s="85"/>
      <c r="H222" s="85"/>
      <c r="I222" s="85"/>
      <c r="J222" s="85"/>
      <c r="K222" s="85"/>
    </row>
    <row r="223" spans="5:11" ht="12.75">
      <c r="E223" s="85"/>
      <c r="F223" s="85"/>
      <c r="G223" s="85"/>
      <c r="H223" s="85"/>
      <c r="I223" s="85"/>
      <c r="J223" s="85"/>
      <c r="K223" s="85"/>
    </row>
    <row r="224" spans="5:11" ht="12.75">
      <c r="E224" s="85"/>
      <c r="F224" s="85"/>
      <c r="G224" s="85"/>
      <c r="H224" s="85"/>
      <c r="I224" s="85"/>
      <c r="J224" s="85"/>
      <c r="K224" s="85"/>
    </row>
    <row r="225" spans="5:11" ht="12.75">
      <c r="E225" s="85"/>
      <c r="F225" s="85"/>
      <c r="G225" s="85"/>
      <c r="H225" s="85"/>
      <c r="I225" s="85"/>
      <c r="J225" s="85"/>
      <c r="K225" s="85"/>
    </row>
    <row r="226" spans="5:11" ht="12.75">
      <c r="E226" s="85"/>
      <c r="F226" s="85"/>
      <c r="G226" s="85"/>
      <c r="H226" s="85"/>
      <c r="I226" s="85"/>
      <c r="J226" s="85"/>
      <c r="K226" s="85"/>
    </row>
    <row r="227" spans="5:11" ht="12.75">
      <c r="E227" s="85"/>
      <c r="F227" s="85"/>
      <c r="G227" s="85"/>
      <c r="H227" s="85"/>
      <c r="I227" s="85"/>
      <c r="J227" s="85"/>
      <c r="K227" s="85"/>
    </row>
    <row r="228" spans="5:11" ht="12.75">
      <c r="E228" s="85"/>
      <c r="F228" s="85"/>
      <c r="G228" s="85"/>
      <c r="H228" s="85"/>
      <c r="I228" s="85"/>
      <c r="J228" s="85"/>
      <c r="K228" s="85"/>
    </row>
    <row r="229" spans="5:11" ht="12.75">
      <c r="E229" s="85"/>
      <c r="F229" s="85"/>
      <c r="G229" s="85"/>
      <c r="H229" s="85"/>
      <c r="I229" s="85"/>
      <c r="J229" s="85"/>
      <c r="K229" s="85"/>
    </row>
    <row r="230" spans="5:11" ht="12.75">
      <c r="E230" s="85"/>
      <c r="F230" s="85"/>
      <c r="G230" s="85"/>
      <c r="H230" s="85"/>
      <c r="I230" s="85"/>
      <c r="J230" s="85"/>
      <c r="K230" s="85"/>
    </row>
    <row r="231" spans="5:11" ht="12.75">
      <c r="E231" s="85"/>
      <c r="F231" s="85"/>
      <c r="G231" s="85"/>
      <c r="H231" s="85"/>
      <c r="I231" s="85"/>
      <c r="J231" s="85"/>
      <c r="K231" s="85"/>
    </row>
    <row r="232" spans="5:11" ht="12.75">
      <c r="E232" s="85"/>
      <c r="F232" s="85"/>
      <c r="G232" s="85"/>
      <c r="H232" s="85"/>
      <c r="I232" s="85"/>
      <c r="J232" s="85"/>
      <c r="K232" s="85"/>
    </row>
    <row r="233" spans="5:11" ht="12.75">
      <c r="E233" s="85"/>
      <c r="F233" s="85"/>
      <c r="G233" s="85"/>
      <c r="H233" s="85"/>
      <c r="I233" s="85"/>
      <c r="J233" s="85"/>
      <c r="K233" s="85"/>
    </row>
    <row r="234" spans="5:11" ht="12.75">
      <c r="E234" s="85"/>
      <c r="F234" s="85"/>
      <c r="G234" s="85"/>
      <c r="H234" s="85"/>
      <c r="I234" s="85"/>
      <c r="J234" s="85"/>
      <c r="K234" s="85"/>
    </row>
    <row r="235" spans="5:11" ht="12.75">
      <c r="E235" s="85"/>
      <c r="F235" s="85"/>
      <c r="G235" s="85"/>
      <c r="H235" s="85"/>
      <c r="I235" s="85"/>
      <c r="J235" s="85"/>
      <c r="K235" s="85"/>
    </row>
    <row r="236" spans="5:11" ht="12.75">
      <c r="E236" s="85"/>
      <c r="F236" s="85"/>
      <c r="G236" s="85"/>
      <c r="H236" s="85"/>
      <c r="I236" s="85"/>
      <c r="J236" s="85"/>
      <c r="K236" s="85"/>
    </row>
    <row r="237" spans="5:11" ht="12.75">
      <c r="E237" s="85"/>
      <c r="F237" s="85"/>
      <c r="G237" s="85"/>
      <c r="H237" s="85"/>
      <c r="I237" s="85"/>
      <c r="J237" s="85"/>
      <c r="K237" s="85"/>
    </row>
    <row r="238" spans="5:11" ht="12.75">
      <c r="E238" s="85"/>
      <c r="F238" s="85"/>
      <c r="G238" s="85"/>
      <c r="H238" s="85"/>
      <c r="I238" s="85"/>
      <c r="J238" s="85"/>
      <c r="K238" s="85"/>
    </row>
    <row r="239" spans="5:11" ht="12.75">
      <c r="E239" s="85"/>
      <c r="F239" s="85"/>
      <c r="G239" s="85"/>
      <c r="H239" s="85"/>
      <c r="I239" s="85"/>
      <c r="J239" s="85"/>
      <c r="K239" s="85"/>
    </row>
    <row r="240" spans="5:11" ht="12.75">
      <c r="E240" s="85"/>
      <c r="F240" s="85"/>
      <c r="G240" s="85"/>
      <c r="H240" s="85"/>
      <c r="I240" s="85"/>
      <c r="J240" s="85"/>
      <c r="K240" s="85"/>
    </row>
    <row r="241" spans="5:11" ht="12.75">
      <c r="E241" s="85"/>
      <c r="F241" s="85"/>
      <c r="G241" s="85"/>
      <c r="H241" s="85"/>
      <c r="I241" s="85"/>
      <c r="J241" s="85"/>
      <c r="K241" s="85"/>
    </row>
    <row r="242" spans="5:11" ht="12.75">
      <c r="E242" s="85"/>
      <c r="F242" s="85"/>
      <c r="G242" s="85"/>
      <c r="H242" s="85"/>
      <c r="I242" s="85"/>
      <c r="J242" s="85"/>
      <c r="K242" s="85"/>
    </row>
    <row r="243" spans="5:11" ht="12.75">
      <c r="E243" s="85"/>
      <c r="F243" s="85"/>
      <c r="G243" s="85"/>
      <c r="H243" s="85"/>
      <c r="I243" s="85"/>
      <c r="J243" s="85"/>
      <c r="K243" s="85"/>
    </row>
    <row r="244" spans="5:11" ht="12.75">
      <c r="E244" s="85"/>
      <c r="F244" s="85"/>
      <c r="G244" s="85"/>
      <c r="H244" s="85"/>
      <c r="I244" s="85"/>
      <c r="J244" s="85"/>
      <c r="K244" s="85"/>
    </row>
    <row r="245" spans="5:11" ht="12.75">
      <c r="E245" s="85"/>
      <c r="F245" s="85"/>
      <c r="G245" s="85"/>
      <c r="H245" s="85"/>
      <c r="I245" s="85"/>
      <c r="J245" s="85"/>
      <c r="K245" s="85"/>
    </row>
    <row r="246" spans="5:11" ht="12.75">
      <c r="E246" s="85"/>
      <c r="F246" s="85"/>
      <c r="G246" s="85"/>
      <c r="H246" s="85"/>
      <c r="I246" s="85"/>
      <c r="J246" s="85"/>
      <c r="K246" s="85"/>
    </row>
    <row r="247" spans="5:11" ht="12.75">
      <c r="E247" s="85"/>
      <c r="F247" s="85"/>
      <c r="G247" s="85"/>
      <c r="H247" s="85"/>
      <c r="I247" s="85"/>
      <c r="J247" s="85"/>
      <c r="K247" s="85"/>
    </row>
    <row r="248" spans="5:11" ht="12.75">
      <c r="E248" s="85"/>
      <c r="F248" s="85"/>
      <c r="G248" s="85"/>
      <c r="H248" s="85"/>
      <c r="I248" s="85"/>
      <c r="J248" s="85"/>
      <c r="K248" s="85"/>
    </row>
    <row r="249" spans="5:11" ht="12.75">
      <c r="E249" s="85"/>
      <c r="F249" s="85"/>
      <c r="G249" s="85"/>
      <c r="H249" s="85"/>
      <c r="I249" s="85"/>
      <c r="J249" s="85"/>
      <c r="K249" s="85"/>
    </row>
    <row r="250" spans="5:11" ht="12.75">
      <c r="E250" s="85"/>
      <c r="F250" s="85"/>
      <c r="G250" s="85"/>
      <c r="H250" s="85"/>
      <c r="I250" s="85"/>
      <c r="J250" s="85"/>
      <c r="K250" s="85"/>
    </row>
    <row r="251" spans="5:11" ht="12.75">
      <c r="E251" s="85"/>
      <c r="F251" s="85"/>
      <c r="G251" s="85"/>
      <c r="H251" s="85"/>
      <c r="I251" s="85"/>
      <c r="J251" s="85"/>
      <c r="K251" s="85"/>
    </row>
    <row r="252" spans="5:11" ht="12.75">
      <c r="E252" s="85"/>
      <c r="F252" s="85"/>
      <c r="G252" s="85"/>
      <c r="H252" s="85"/>
      <c r="I252" s="85"/>
      <c r="J252" s="85"/>
      <c r="K252" s="85"/>
    </row>
    <row r="253" spans="5:11" ht="12.75">
      <c r="E253" s="85"/>
      <c r="F253" s="85"/>
      <c r="G253" s="85"/>
      <c r="H253" s="85"/>
      <c r="I253" s="85"/>
      <c r="J253" s="85"/>
      <c r="K253" s="85"/>
    </row>
    <row r="254" spans="5:11" ht="12.75">
      <c r="E254" s="85"/>
      <c r="F254" s="85"/>
      <c r="G254" s="85"/>
      <c r="H254" s="85"/>
      <c r="I254" s="85"/>
      <c r="J254" s="85"/>
      <c r="K254" s="85"/>
    </row>
    <row r="255" spans="5:11" ht="12.75">
      <c r="E255" s="85"/>
      <c r="F255" s="85"/>
      <c r="G255" s="85"/>
      <c r="H255" s="85"/>
      <c r="I255" s="85"/>
      <c r="J255" s="85"/>
      <c r="K255" s="85"/>
    </row>
    <row r="256" spans="5:11" ht="12.75">
      <c r="E256" s="85"/>
      <c r="F256" s="85"/>
      <c r="G256" s="85"/>
      <c r="H256" s="85"/>
      <c r="I256" s="85"/>
      <c r="J256" s="85"/>
      <c r="K256" s="85"/>
    </row>
    <row r="257" spans="5:11" ht="12.75">
      <c r="E257" s="85"/>
      <c r="F257" s="85"/>
      <c r="G257" s="85"/>
      <c r="H257" s="85"/>
      <c r="I257" s="85"/>
      <c r="J257" s="85"/>
      <c r="K257" s="85"/>
    </row>
    <row r="258" spans="5:11" ht="12.75">
      <c r="E258" s="85"/>
      <c r="F258" s="85"/>
      <c r="G258" s="85"/>
      <c r="H258" s="85"/>
      <c r="I258" s="85"/>
      <c r="J258" s="85"/>
      <c r="K258" s="85"/>
    </row>
    <row r="259" spans="5:11" ht="12.75">
      <c r="E259" s="85"/>
      <c r="F259" s="85"/>
      <c r="G259" s="85"/>
      <c r="H259" s="85"/>
      <c r="I259" s="85"/>
      <c r="J259" s="85"/>
      <c r="K259" s="85"/>
    </row>
    <row r="260" spans="5:11" ht="12.75">
      <c r="E260" s="85"/>
      <c r="F260" s="85"/>
      <c r="G260" s="85"/>
      <c r="H260" s="85"/>
      <c r="I260" s="85"/>
      <c r="J260" s="85"/>
      <c r="K260" s="85"/>
    </row>
    <row r="261" spans="5:11" ht="12.75">
      <c r="E261" s="85"/>
      <c r="F261" s="85"/>
      <c r="G261" s="85"/>
      <c r="H261" s="85"/>
      <c r="I261" s="85"/>
      <c r="J261" s="85"/>
      <c r="K261" s="85"/>
    </row>
    <row r="262" spans="5:11" ht="12.75">
      <c r="E262" s="85"/>
      <c r="F262" s="85"/>
      <c r="G262" s="85"/>
      <c r="H262" s="85"/>
      <c r="I262" s="85"/>
      <c r="J262" s="85"/>
      <c r="K262" s="85"/>
    </row>
    <row r="263" spans="5:11" ht="12.75">
      <c r="E263" s="85"/>
      <c r="F263" s="85"/>
      <c r="G263" s="85"/>
      <c r="H263" s="85"/>
      <c r="I263" s="85"/>
      <c r="J263" s="85"/>
      <c r="K263" s="85"/>
    </row>
    <row r="264" spans="5:11" ht="12.75">
      <c r="E264" s="85"/>
      <c r="F264" s="85"/>
      <c r="G264" s="85"/>
      <c r="H264" s="85"/>
      <c r="I264" s="85"/>
      <c r="J264" s="85"/>
      <c r="K264" s="85"/>
    </row>
    <row r="265" spans="5:11" ht="12.75">
      <c r="E265" s="85"/>
      <c r="F265" s="85"/>
      <c r="G265" s="85"/>
      <c r="H265" s="85"/>
      <c r="I265" s="85"/>
      <c r="J265" s="85"/>
      <c r="K265" s="85"/>
    </row>
    <row r="266" spans="5:11" ht="12.75">
      <c r="E266" s="85"/>
      <c r="F266" s="85"/>
      <c r="G266" s="85"/>
      <c r="H266" s="85"/>
      <c r="I266" s="85"/>
      <c r="J266" s="85"/>
      <c r="K266" s="85"/>
    </row>
    <row r="267" spans="5:11" ht="12.75">
      <c r="E267" s="85"/>
      <c r="F267" s="85"/>
      <c r="G267" s="85"/>
      <c r="H267" s="85"/>
      <c r="I267" s="85"/>
      <c r="J267" s="85"/>
      <c r="K267" s="85"/>
    </row>
    <row r="268" spans="5:11" ht="12.75">
      <c r="E268" s="85"/>
      <c r="F268" s="85"/>
      <c r="G268" s="85"/>
      <c r="H268" s="85"/>
      <c r="I268" s="85"/>
      <c r="J268" s="85"/>
      <c r="K268" s="85"/>
    </row>
    <row r="269" spans="5:11" ht="12.75">
      <c r="E269" s="85"/>
      <c r="F269" s="85"/>
      <c r="G269" s="85"/>
      <c r="H269" s="85"/>
      <c r="I269" s="85"/>
      <c r="J269" s="85"/>
      <c r="K269" s="85"/>
    </row>
    <row r="270" spans="5:11" ht="12.75">
      <c r="E270" s="85"/>
      <c r="F270" s="85"/>
      <c r="G270" s="85"/>
      <c r="H270" s="85"/>
      <c r="I270" s="85"/>
      <c r="J270" s="85"/>
      <c r="K270" s="85"/>
    </row>
    <row r="271" spans="5:11" ht="12.75">
      <c r="E271" s="85"/>
      <c r="F271" s="85"/>
      <c r="G271" s="85"/>
      <c r="H271" s="85"/>
      <c r="I271" s="85"/>
      <c r="J271" s="85"/>
      <c r="K271" s="85"/>
    </row>
    <row r="272" spans="5:11" ht="12.75">
      <c r="E272" s="85"/>
      <c r="F272" s="85"/>
      <c r="G272" s="85"/>
      <c r="H272" s="85"/>
      <c r="I272" s="85"/>
      <c r="J272" s="85"/>
      <c r="K272" s="85"/>
    </row>
    <row r="273" spans="5:11" ht="12.75">
      <c r="E273" s="85"/>
      <c r="F273" s="85"/>
      <c r="G273" s="85"/>
      <c r="H273" s="85"/>
      <c r="I273" s="85"/>
      <c r="J273" s="85"/>
      <c r="K273" s="85"/>
    </row>
    <row r="274" spans="5:11" ht="12.75">
      <c r="E274" s="85"/>
      <c r="F274" s="85"/>
      <c r="G274" s="85"/>
      <c r="H274" s="85"/>
      <c r="I274" s="85"/>
      <c r="J274" s="85"/>
      <c r="K274" s="85"/>
    </row>
    <row r="275" spans="5:11" ht="12.75">
      <c r="E275" s="85"/>
      <c r="F275" s="85"/>
      <c r="G275" s="85"/>
      <c r="H275" s="85"/>
      <c r="I275" s="85"/>
      <c r="J275" s="85"/>
      <c r="K275" s="85"/>
    </row>
    <row r="276" spans="5:11" ht="12.75">
      <c r="E276" s="85"/>
      <c r="F276" s="85"/>
      <c r="G276" s="85"/>
      <c r="H276" s="85"/>
      <c r="I276" s="85"/>
      <c r="J276" s="85"/>
      <c r="K276" s="85"/>
    </row>
    <row r="277" spans="5:11" ht="12.75">
      <c r="E277" s="85"/>
      <c r="F277" s="85"/>
      <c r="G277" s="85"/>
      <c r="H277" s="85"/>
      <c r="I277" s="85"/>
      <c r="J277" s="85"/>
      <c r="K277" s="85"/>
    </row>
    <row r="278" spans="5:11" ht="12.75">
      <c r="E278" s="85"/>
      <c r="F278" s="85"/>
      <c r="G278" s="85"/>
      <c r="H278" s="85"/>
      <c r="I278" s="85"/>
      <c r="J278" s="85"/>
      <c r="K278" s="85"/>
    </row>
    <row r="279" spans="5:11" ht="12.75">
      <c r="E279" s="85"/>
      <c r="F279" s="85"/>
      <c r="G279" s="85"/>
      <c r="H279" s="85"/>
      <c r="I279" s="85"/>
      <c r="J279" s="85"/>
      <c r="K279" s="85"/>
    </row>
    <row r="280" spans="5:11" ht="12.75">
      <c r="E280" s="85"/>
      <c r="F280" s="85"/>
      <c r="G280" s="85"/>
      <c r="H280" s="85"/>
      <c r="I280" s="85"/>
      <c r="J280" s="85"/>
      <c r="K280" s="85"/>
    </row>
    <row r="281" spans="5:11" ht="12.75">
      <c r="E281" s="85"/>
      <c r="F281" s="85"/>
      <c r="G281" s="85"/>
      <c r="H281" s="85"/>
      <c r="I281" s="85"/>
      <c r="J281" s="85"/>
      <c r="K281" s="85"/>
    </row>
    <row r="282" spans="5:11" ht="12.75">
      <c r="E282" s="85"/>
      <c r="F282" s="85"/>
      <c r="G282" s="85"/>
      <c r="H282" s="85"/>
      <c r="I282" s="85"/>
      <c r="J282" s="85"/>
      <c r="K282" s="85"/>
    </row>
    <row r="283" spans="5:11" ht="12.75">
      <c r="E283" s="85"/>
      <c r="F283" s="85"/>
      <c r="G283" s="85"/>
      <c r="H283" s="85"/>
      <c r="I283" s="85"/>
      <c r="J283" s="85"/>
      <c r="K283" s="85"/>
    </row>
    <row r="284" spans="5:11" ht="12.75">
      <c r="E284" s="85"/>
      <c r="F284" s="85"/>
      <c r="G284" s="85"/>
      <c r="H284" s="85"/>
      <c r="I284" s="85"/>
      <c r="J284" s="85"/>
      <c r="K284" s="85"/>
    </row>
    <row r="285" spans="5:11" ht="12.75">
      <c r="E285" s="85"/>
      <c r="F285" s="85"/>
      <c r="G285" s="85"/>
      <c r="H285" s="85"/>
      <c r="I285" s="85"/>
      <c r="J285" s="85"/>
      <c r="K285" s="85"/>
    </row>
    <row r="286" spans="5:11" ht="12.75">
      <c r="E286" s="85"/>
      <c r="F286" s="85"/>
      <c r="G286" s="85"/>
      <c r="H286" s="85"/>
      <c r="I286" s="85"/>
      <c r="J286" s="85"/>
      <c r="K286" s="85"/>
    </row>
    <row r="287" spans="5:11" ht="12.75">
      <c r="E287" s="85"/>
      <c r="F287" s="85"/>
      <c r="G287" s="85"/>
      <c r="H287" s="85"/>
      <c r="I287" s="85"/>
      <c r="J287" s="85"/>
      <c r="K287" s="85"/>
    </row>
    <row r="288" spans="5:11" ht="12.75">
      <c r="E288" s="85"/>
      <c r="F288" s="85"/>
      <c r="G288" s="85"/>
      <c r="H288" s="85"/>
      <c r="I288" s="85"/>
      <c r="J288" s="85"/>
      <c r="K288" s="85"/>
    </row>
    <row r="289" spans="5:11" ht="12.75">
      <c r="E289" s="85"/>
      <c r="F289" s="85"/>
      <c r="G289" s="85"/>
      <c r="H289" s="85"/>
      <c r="I289" s="85"/>
      <c r="J289" s="85"/>
      <c r="K289" s="85"/>
    </row>
    <row r="290" spans="5:11" ht="12.75">
      <c r="E290" s="85"/>
      <c r="F290" s="85"/>
      <c r="G290" s="85"/>
      <c r="H290" s="85"/>
      <c r="I290" s="85"/>
      <c r="J290" s="85"/>
      <c r="K290" s="85"/>
    </row>
    <row r="291" spans="5:11" ht="12.75">
      <c r="E291" s="85"/>
      <c r="F291" s="85"/>
      <c r="G291" s="85"/>
      <c r="H291" s="85"/>
      <c r="I291" s="85"/>
      <c r="J291" s="85"/>
      <c r="K291" s="85"/>
    </row>
    <row r="292" spans="5:11" ht="12.75">
      <c r="E292" s="85"/>
      <c r="F292" s="85"/>
      <c r="G292" s="85"/>
      <c r="H292" s="85"/>
      <c r="I292" s="85"/>
      <c r="J292" s="85"/>
      <c r="K292" s="85"/>
    </row>
    <row r="293" spans="5:11" ht="12.75">
      <c r="E293" s="85"/>
      <c r="F293" s="85"/>
      <c r="G293" s="85"/>
      <c r="H293" s="85"/>
      <c r="I293" s="85"/>
      <c r="J293" s="85"/>
      <c r="K293" s="85"/>
    </row>
    <row r="294" spans="5:11" ht="12.75">
      <c r="E294" s="85"/>
      <c r="F294" s="85"/>
      <c r="G294" s="85"/>
      <c r="H294" s="85"/>
      <c r="I294" s="85"/>
      <c r="J294" s="85"/>
      <c r="K294" s="85"/>
    </row>
    <row r="295" spans="5:11" ht="12.75">
      <c r="E295" s="85"/>
      <c r="F295" s="85"/>
      <c r="G295" s="85"/>
      <c r="H295" s="85"/>
      <c r="I295" s="85"/>
      <c r="J295" s="85"/>
      <c r="K295" s="85"/>
    </row>
    <row r="296" spans="5:11" ht="12.75">
      <c r="E296" s="85"/>
      <c r="F296" s="85"/>
      <c r="G296" s="85"/>
      <c r="H296" s="85"/>
      <c r="I296" s="85"/>
      <c r="J296" s="85"/>
      <c r="K296" s="85"/>
    </row>
    <row r="297" spans="5:11" ht="12.75">
      <c r="E297" s="85"/>
      <c r="F297" s="85"/>
      <c r="G297" s="85"/>
      <c r="H297" s="85"/>
      <c r="I297" s="85"/>
      <c r="J297" s="85"/>
      <c r="K297" s="85"/>
    </row>
    <row r="298" spans="5:11" ht="12.75">
      <c r="E298" s="85"/>
      <c r="F298" s="85"/>
      <c r="G298" s="85"/>
      <c r="H298" s="85"/>
      <c r="I298" s="85"/>
      <c r="J298" s="85"/>
      <c r="K298" s="85"/>
    </row>
    <row r="299" spans="5:11" ht="12.75">
      <c r="E299" s="85"/>
      <c r="F299" s="85"/>
      <c r="G299" s="85"/>
      <c r="H299" s="85"/>
      <c r="I299" s="85"/>
      <c r="J299" s="85"/>
      <c r="K299" s="85"/>
    </row>
    <row r="300" spans="5:11" ht="12.75">
      <c r="E300" s="85"/>
      <c r="F300" s="85"/>
      <c r="G300" s="85"/>
      <c r="H300" s="85"/>
      <c r="I300" s="85"/>
      <c r="J300" s="85"/>
      <c r="K300" s="85"/>
    </row>
    <row r="301" spans="5:11" ht="12.75">
      <c r="E301" s="85"/>
      <c r="F301" s="85"/>
      <c r="G301" s="85"/>
      <c r="H301" s="85"/>
      <c r="I301" s="85"/>
      <c r="J301" s="85"/>
      <c r="K301" s="85"/>
    </row>
    <row r="302" spans="5:11" ht="12.75">
      <c r="E302" s="85"/>
      <c r="F302" s="85"/>
      <c r="G302" s="85"/>
      <c r="H302" s="85"/>
      <c r="I302" s="85"/>
      <c r="J302" s="85"/>
      <c r="K302" s="85"/>
    </row>
    <row r="303" spans="5:11" ht="12.75">
      <c r="E303" s="85"/>
      <c r="F303" s="85"/>
      <c r="G303" s="85"/>
      <c r="H303" s="85"/>
      <c r="I303" s="85"/>
      <c r="J303" s="85"/>
      <c r="K303" s="85"/>
    </row>
    <row r="304" spans="5:11" ht="12.75">
      <c r="E304" s="85"/>
      <c r="F304" s="85"/>
      <c r="G304" s="85"/>
      <c r="H304" s="85"/>
      <c r="I304" s="85"/>
      <c r="J304" s="85"/>
      <c r="K304" s="85"/>
    </row>
    <row r="305" spans="5:11" ht="12.75">
      <c r="E305" s="85"/>
      <c r="F305" s="85"/>
      <c r="G305" s="85"/>
      <c r="H305" s="85"/>
      <c r="I305" s="85"/>
      <c r="J305" s="85"/>
      <c r="K305" s="85"/>
    </row>
    <row r="306" spans="5:11" ht="12.75">
      <c r="E306" s="85"/>
      <c r="F306" s="85"/>
      <c r="G306" s="85"/>
      <c r="H306" s="85"/>
      <c r="I306" s="85"/>
      <c r="J306" s="85"/>
      <c r="K306" s="85"/>
    </row>
    <row r="307" spans="5:11" ht="12.75">
      <c r="E307" s="85"/>
      <c r="F307" s="85"/>
      <c r="G307" s="85"/>
      <c r="H307" s="85"/>
      <c r="I307" s="85"/>
      <c r="J307" s="85"/>
      <c r="K307" s="85"/>
    </row>
    <row r="308" spans="5:11" ht="12.75">
      <c r="E308" s="85"/>
      <c r="F308" s="85"/>
      <c r="G308" s="85"/>
      <c r="H308" s="85"/>
      <c r="I308" s="85"/>
      <c r="J308" s="85"/>
      <c r="K308" s="85"/>
    </row>
    <row r="309" spans="5:11" ht="12.75">
      <c r="E309" s="85"/>
      <c r="F309" s="85"/>
      <c r="G309" s="85"/>
      <c r="H309" s="85"/>
      <c r="I309" s="85"/>
      <c r="J309" s="85"/>
      <c r="K309" s="85"/>
    </row>
    <row r="310" spans="5:11" ht="12.75">
      <c r="E310" s="85"/>
      <c r="F310" s="85"/>
      <c r="G310" s="85"/>
      <c r="H310" s="85"/>
      <c r="I310" s="85"/>
      <c r="J310" s="85"/>
      <c r="K310" s="85"/>
    </row>
    <row r="311" spans="5:11" ht="12.75">
      <c r="E311" s="85"/>
      <c r="F311" s="85"/>
      <c r="G311" s="85"/>
      <c r="H311" s="85"/>
      <c r="I311" s="85"/>
      <c r="J311" s="85"/>
      <c r="K311" s="85"/>
    </row>
    <row r="312" spans="5:11" ht="12.75">
      <c r="E312" s="85"/>
      <c r="F312" s="85"/>
      <c r="G312" s="85"/>
      <c r="H312" s="85"/>
      <c r="I312" s="85"/>
      <c r="J312" s="85"/>
      <c r="K312" s="85"/>
    </row>
    <row r="313" spans="5:11" ht="12.75">
      <c r="E313" s="85"/>
      <c r="F313" s="85"/>
      <c r="G313" s="85"/>
      <c r="H313" s="85"/>
      <c r="I313" s="85"/>
      <c r="J313" s="85"/>
      <c r="K313" s="85"/>
    </row>
    <row r="314" spans="5:11" ht="12.75">
      <c r="E314" s="85"/>
      <c r="F314" s="85"/>
      <c r="G314" s="85"/>
      <c r="H314" s="85"/>
      <c r="I314" s="85"/>
      <c r="J314" s="85"/>
      <c r="K314" s="85"/>
    </row>
    <row r="315" spans="5:11" ht="12.75">
      <c r="E315" s="85"/>
      <c r="F315" s="85"/>
      <c r="G315" s="85"/>
      <c r="H315" s="85"/>
      <c r="I315" s="85"/>
      <c r="J315" s="85"/>
      <c r="K315" s="85"/>
    </row>
    <row r="316" spans="5:11" ht="12.75">
      <c r="E316" s="85"/>
      <c r="F316" s="85"/>
      <c r="G316" s="85"/>
      <c r="H316" s="85"/>
      <c r="I316" s="85"/>
      <c r="J316" s="85"/>
      <c r="K316" s="85"/>
    </row>
    <row r="317" spans="5:11" ht="12.75">
      <c r="E317" s="85"/>
      <c r="F317" s="85"/>
      <c r="G317" s="85"/>
      <c r="H317" s="85"/>
      <c r="I317" s="85"/>
      <c r="J317" s="85"/>
      <c r="K317" s="85"/>
    </row>
    <row r="318" spans="5:11" ht="12.75">
      <c r="E318" s="85"/>
      <c r="F318" s="85"/>
      <c r="G318" s="85"/>
      <c r="H318" s="85"/>
      <c r="I318" s="85"/>
      <c r="J318" s="85"/>
      <c r="K318" s="85"/>
    </row>
    <row r="319" spans="5:11" ht="12.75">
      <c r="E319" s="85"/>
      <c r="F319" s="85"/>
      <c r="G319" s="85"/>
      <c r="H319" s="85"/>
      <c r="I319" s="85"/>
      <c r="J319" s="85"/>
      <c r="K319" s="85"/>
    </row>
    <row r="320" spans="5:11" ht="12.75">
      <c r="E320" s="85"/>
      <c r="F320" s="85"/>
      <c r="G320" s="85"/>
      <c r="H320" s="85"/>
      <c r="I320" s="85"/>
      <c r="J320" s="85"/>
      <c r="K320" s="85"/>
    </row>
    <row r="321" spans="5:11" ht="12.75">
      <c r="E321" s="85"/>
      <c r="F321" s="85"/>
      <c r="G321" s="85"/>
      <c r="H321" s="85"/>
      <c r="I321" s="85"/>
      <c r="J321" s="85"/>
      <c r="K321" s="85"/>
    </row>
    <row r="322" spans="5:11" ht="12.75">
      <c r="E322" s="85"/>
      <c r="F322" s="85"/>
      <c r="G322" s="85"/>
      <c r="H322" s="85"/>
      <c r="I322" s="85"/>
      <c r="J322" s="85"/>
      <c r="K322" s="85"/>
    </row>
    <row r="323" spans="5:11" ht="12.75">
      <c r="E323" s="85"/>
      <c r="F323" s="85"/>
      <c r="G323" s="85"/>
      <c r="H323" s="85"/>
      <c r="I323" s="85"/>
      <c r="J323" s="85"/>
      <c r="K323" s="85"/>
    </row>
    <row r="324" spans="5:11" ht="12.75">
      <c r="E324" s="85"/>
      <c r="F324" s="85"/>
      <c r="G324" s="85"/>
      <c r="H324" s="85"/>
      <c r="I324" s="85"/>
      <c r="J324" s="85"/>
      <c r="K324" s="85"/>
    </row>
    <row r="325" spans="5:11" ht="12.75">
      <c r="E325" s="85"/>
      <c r="F325" s="85"/>
      <c r="G325" s="85"/>
      <c r="H325" s="85"/>
      <c r="I325" s="85"/>
      <c r="J325" s="85"/>
      <c r="K325" s="85"/>
    </row>
    <row r="326" spans="5:11" ht="12.75">
      <c r="E326" s="85"/>
      <c r="F326" s="85"/>
      <c r="G326" s="85"/>
      <c r="H326" s="85"/>
      <c r="I326" s="85"/>
      <c r="J326" s="85"/>
      <c r="K326" s="85"/>
    </row>
    <row r="327" spans="5:11" ht="12.75">
      <c r="E327" s="85"/>
      <c r="F327" s="85"/>
      <c r="G327" s="85"/>
      <c r="H327" s="85"/>
      <c r="I327" s="85"/>
      <c r="J327" s="85"/>
      <c r="K327" s="85"/>
    </row>
    <row r="328" spans="5:11" ht="12.75">
      <c r="E328" s="85"/>
      <c r="F328" s="85"/>
      <c r="G328" s="85"/>
      <c r="H328" s="85"/>
      <c r="I328" s="85"/>
      <c r="J328" s="85"/>
      <c r="K328" s="85"/>
    </row>
    <row r="329" spans="5:11" ht="12.75">
      <c r="E329" s="85"/>
      <c r="F329" s="85"/>
      <c r="G329" s="85"/>
      <c r="H329" s="85"/>
      <c r="I329" s="85"/>
      <c r="J329" s="85"/>
      <c r="K329" s="85"/>
    </row>
    <row r="330" spans="5:11" ht="12.75">
      <c r="E330" s="85"/>
      <c r="F330" s="85"/>
      <c r="G330" s="85"/>
      <c r="H330" s="85"/>
      <c r="I330" s="85"/>
      <c r="J330" s="85"/>
      <c r="K330" s="85"/>
    </row>
    <row r="331" spans="5:11" ht="12.75">
      <c r="E331" s="85"/>
      <c r="F331" s="85"/>
      <c r="G331" s="85"/>
      <c r="H331" s="85"/>
      <c r="I331" s="85"/>
      <c r="J331" s="85"/>
      <c r="K331" s="85"/>
    </row>
    <row r="332" spans="5:11" ht="12.75">
      <c r="E332" s="85"/>
      <c r="F332" s="85"/>
      <c r="G332" s="85"/>
      <c r="H332" s="85"/>
      <c r="I332" s="85"/>
      <c r="J332" s="85"/>
      <c r="K332" s="85"/>
    </row>
    <row r="333" spans="5:11" ht="12.75">
      <c r="E333" s="85"/>
      <c r="F333" s="85"/>
      <c r="G333" s="85"/>
      <c r="H333" s="85"/>
      <c r="I333" s="85"/>
      <c r="J333" s="85"/>
      <c r="K333" s="85"/>
    </row>
    <row r="334" spans="5:11" ht="12.75">
      <c r="E334" s="85"/>
      <c r="F334" s="85"/>
      <c r="G334" s="85"/>
      <c r="H334" s="85"/>
      <c r="I334" s="85"/>
      <c r="J334" s="85"/>
      <c r="K334" s="85"/>
    </row>
    <row r="335" spans="5:11" ht="12.75">
      <c r="E335" s="85"/>
      <c r="F335" s="85"/>
      <c r="G335" s="85"/>
      <c r="H335" s="85"/>
      <c r="I335" s="85"/>
      <c r="J335" s="85"/>
      <c r="K335" s="85"/>
    </row>
    <row r="336" spans="5:11" ht="12.75">
      <c r="E336" s="85"/>
      <c r="F336" s="85"/>
      <c r="G336" s="85"/>
      <c r="H336" s="85"/>
      <c r="I336" s="85"/>
      <c r="J336" s="85"/>
      <c r="K336" s="85"/>
    </row>
    <row r="337" spans="5:11" ht="12.75">
      <c r="E337" s="85"/>
      <c r="F337" s="85"/>
      <c r="G337" s="85"/>
      <c r="H337" s="85"/>
      <c r="I337" s="85"/>
      <c r="J337" s="85"/>
      <c r="K337" s="85"/>
    </row>
    <row r="338" spans="5:11" ht="12.75">
      <c r="E338" s="85"/>
      <c r="F338" s="85"/>
      <c r="G338" s="85"/>
      <c r="H338" s="85"/>
      <c r="I338" s="85"/>
      <c r="J338" s="85"/>
      <c r="K338" s="85"/>
    </row>
    <row r="339" spans="5:11" ht="12.75">
      <c r="E339" s="85"/>
      <c r="F339" s="85"/>
      <c r="G339" s="85"/>
      <c r="H339" s="85"/>
      <c r="I339" s="85"/>
      <c r="J339" s="85"/>
      <c r="K339" s="85"/>
    </row>
    <row r="340" spans="5:11" ht="12.75">
      <c r="E340" s="85"/>
      <c r="F340" s="85"/>
      <c r="G340" s="85"/>
      <c r="H340" s="85"/>
      <c r="I340" s="85"/>
      <c r="J340" s="85"/>
      <c r="K340" s="85"/>
    </row>
    <row r="341" spans="5:11" ht="12.75">
      <c r="E341" s="85"/>
      <c r="F341" s="85"/>
      <c r="G341" s="85"/>
      <c r="H341" s="85"/>
      <c r="I341" s="85"/>
      <c r="J341" s="85"/>
      <c r="K341" s="85"/>
    </row>
    <row r="342" spans="5:11" ht="12.75">
      <c r="E342" s="85"/>
      <c r="F342" s="85"/>
      <c r="G342" s="85"/>
      <c r="H342" s="85"/>
      <c r="I342" s="85"/>
      <c r="J342" s="85"/>
      <c r="K342" s="85"/>
    </row>
    <row r="343" spans="5:11" ht="12.75">
      <c r="E343" s="85"/>
      <c r="F343" s="85"/>
      <c r="G343" s="85"/>
      <c r="H343" s="85"/>
      <c r="I343" s="85"/>
      <c r="J343" s="85"/>
      <c r="K343" s="85"/>
    </row>
    <row r="344" spans="5:11" ht="12.75">
      <c r="E344" s="85"/>
      <c r="F344" s="85"/>
      <c r="G344" s="85"/>
      <c r="H344" s="85"/>
      <c r="I344" s="85"/>
      <c r="J344" s="85"/>
      <c r="K344" s="85"/>
    </row>
    <row r="345" spans="5:11" ht="12.75">
      <c r="E345" s="85"/>
      <c r="F345" s="85"/>
      <c r="G345" s="85"/>
      <c r="H345" s="85"/>
      <c r="I345" s="85"/>
      <c r="J345" s="85"/>
      <c r="K345" s="85"/>
    </row>
    <row r="346" spans="5:11" ht="12.75">
      <c r="E346" s="85"/>
      <c r="F346" s="85"/>
      <c r="G346" s="85"/>
      <c r="H346" s="85"/>
      <c r="I346" s="85"/>
      <c r="J346" s="85"/>
      <c r="K346" s="85"/>
    </row>
    <row r="347" spans="5:11" ht="12.75">
      <c r="E347" s="85"/>
      <c r="F347" s="85"/>
      <c r="G347" s="85"/>
      <c r="H347" s="85"/>
      <c r="I347" s="85"/>
      <c r="J347" s="85"/>
      <c r="K347" s="85"/>
    </row>
    <row r="348" spans="5:11" ht="12.75">
      <c r="E348" s="85"/>
      <c r="F348" s="85"/>
      <c r="G348" s="85"/>
      <c r="H348" s="85"/>
      <c r="I348" s="85"/>
      <c r="J348" s="85"/>
      <c r="K348" s="85"/>
    </row>
    <row r="349" spans="5:11" ht="12.75">
      <c r="E349" s="85"/>
      <c r="F349" s="85"/>
      <c r="G349" s="85"/>
      <c r="H349" s="85"/>
      <c r="I349" s="85"/>
      <c r="J349" s="85"/>
      <c r="K349" s="85"/>
    </row>
    <row r="350" spans="5:11" ht="12.75">
      <c r="E350" s="85"/>
      <c r="F350" s="85"/>
      <c r="G350" s="85"/>
      <c r="H350" s="85"/>
      <c r="I350" s="85"/>
      <c r="J350" s="85"/>
      <c r="K350" s="85"/>
    </row>
    <row r="351" spans="5:11" ht="12.75">
      <c r="E351" s="85"/>
      <c r="F351" s="85"/>
      <c r="G351" s="85"/>
      <c r="H351" s="85"/>
      <c r="I351" s="85"/>
      <c r="J351" s="85"/>
      <c r="K351" s="85"/>
    </row>
    <row r="352" spans="5:11" ht="12.75">
      <c r="E352" s="85"/>
      <c r="F352" s="85"/>
      <c r="G352" s="85"/>
      <c r="H352" s="85"/>
      <c r="I352" s="85"/>
      <c r="J352" s="85"/>
      <c r="K352" s="85"/>
    </row>
    <row r="353" spans="5:11" ht="12.75">
      <c r="E353" s="85"/>
      <c r="F353" s="85"/>
      <c r="G353" s="85"/>
      <c r="H353" s="85"/>
      <c r="I353" s="85"/>
      <c r="J353" s="85"/>
      <c r="K353" s="85"/>
    </row>
    <row r="354" spans="5:11" ht="12.75">
      <c r="E354" s="85"/>
      <c r="F354" s="85"/>
      <c r="G354" s="85"/>
      <c r="H354" s="85"/>
      <c r="I354" s="85"/>
      <c r="J354" s="85"/>
      <c r="K354" s="85"/>
    </row>
    <row r="355" spans="5:11" ht="12.75">
      <c r="E355" s="85"/>
      <c r="F355" s="85"/>
      <c r="G355" s="85"/>
      <c r="H355" s="85"/>
      <c r="I355" s="85"/>
      <c r="J355" s="85"/>
      <c r="K355" s="85"/>
    </row>
    <row r="356" spans="5:11" ht="12.75">
      <c r="E356" s="85"/>
      <c r="F356" s="85"/>
      <c r="G356" s="85"/>
      <c r="H356" s="85"/>
      <c r="I356" s="85"/>
      <c r="J356" s="85"/>
      <c r="K356" s="85"/>
    </row>
    <row r="357" spans="5:11" ht="12.75">
      <c r="E357" s="85"/>
      <c r="F357" s="85"/>
      <c r="G357" s="85"/>
      <c r="H357" s="85"/>
      <c r="I357" s="85"/>
      <c r="J357" s="85"/>
      <c r="K357" s="85"/>
    </row>
    <row r="358" spans="5:11" ht="12.75">
      <c r="E358" s="85"/>
      <c r="F358" s="85"/>
      <c r="G358" s="85"/>
      <c r="H358" s="85"/>
      <c r="I358" s="85"/>
      <c r="J358" s="85"/>
      <c r="K358" s="85"/>
    </row>
    <row r="359" spans="5:11" ht="12.75">
      <c r="E359" s="85"/>
      <c r="F359" s="85"/>
      <c r="G359" s="85"/>
      <c r="H359" s="85"/>
      <c r="I359" s="85"/>
      <c r="J359" s="85"/>
      <c r="K359" s="85"/>
    </row>
    <row r="360" spans="5:11" ht="12.75">
      <c r="E360" s="85"/>
      <c r="F360" s="85"/>
      <c r="G360" s="85"/>
      <c r="H360" s="85"/>
      <c r="I360" s="85"/>
      <c r="J360" s="85"/>
      <c r="K360" s="85"/>
    </row>
    <row r="361" spans="5:11" ht="12.75">
      <c r="E361" s="85"/>
      <c r="F361" s="85"/>
      <c r="G361" s="85"/>
      <c r="H361" s="85"/>
      <c r="I361" s="85"/>
      <c r="J361" s="85"/>
      <c r="K361" s="85"/>
    </row>
    <row r="362" spans="5:11" ht="12.75">
      <c r="E362" s="85"/>
      <c r="F362" s="85"/>
      <c r="G362" s="85"/>
      <c r="H362" s="85"/>
      <c r="I362" s="85"/>
      <c r="J362" s="85"/>
      <c r="K362" s="85"/>
    </row>
    <row r="363" spans="5:11" ht="12.75">
      <c r="E363" s="85"/>
      <c r="F363" s="85"/>
      <c r="G363" s="85"/>
      <c r="H363" s="85"/>
      <c r="I363" s="85"/>
      <c r="J363" s="85"/>
      <c r="K363" s="85"/>
    </row>
    <row r="364" spans="5:11" ht="12.75">
      <c r="E364" s="85"/>
      <c r="F364" s="85"/>
      <c r="G364" s="85"/>
      <c r="H364" s="85"/>
      <c r="I364" s="85"/>
      <c r="J364" s="85"/>
      <c r="K364" s="85"/>
    </row>
    <row r="365" spans="5:11" ht="12.75">
      <c r="E365" s="85"/>
      <c r="F365" s="85"/>
      <c r="G365" s="85"/>
      <c r="H365" s="85"/>
      <c r="I365" s="85"/>
      <c r="J365" s="85"/>
      <c r="K365" s="85"/>
    </row>
    <row r="366" spans="5:11" ht="12.75">
      <c r="E366" s="85"/>
      <c r="F366" s="85"/>
      <c r="G366" s="85"/>
      <c r="H366" s="85"/>
      <c r="I366" s="85"/>
      <c r="J366" s="85"/>
      <c r="K366" s="85"/>
    </row>
    <row r="367" spans="5:11" ht="12.75">
      <c r="E367" s="85"/>
      <c r="F367" s="85"/>
      <c r="G367" s="85"/>
      <c r="H367" s="85"/>
      <c r="I367" s="85"/>
      <c r="J367" s="85"/>
      <c r="K367" s="85"/>
    </row>
    <row r="368" spans="5:11" ht="12.75">
      <c r="E368" s="85"/>
      <c r="F368" s="85"/>
      <c r="G368" s="85"/>
      <c r="H368" s="85"/>
      <c r="I368" s="85"/>
      <c r="J368" s="85"/>
      <c r="K368" s="85"/>
    </row>
    <row r="369" spans="5:11" ht="12.75">
      <c r="E369" s="85"/>
      <c r="F369" s="85"/>
      <c r="G369" s="85"/>
      <c r="H369" s="85"/>
      <c r="I369" s="85"/>
      <c r="J369" s="85"/>
      <c r="K369" s="85"/>
    </row>
    <row r="370" spans="5:11" ht="12.75">
      <c r="E370" s="85"/>
      <c r="F370" s="85"/>
      <c r="G370" s="85"/>
      <c r="H370" s="85"/>
      <c r="I370" s="85"/>
      <c r="J370" s="85"/>
      <c r="K370" s="85"/>
    </row>
    <row r="371" spans="5:11" ht="12.75">
      <c r="E371" s="85"/>
      <c r="F371" s="85"/>
      <c r="G371" s="85"/>
      <c r="H371" s="85"/>
      <c r="I371" s="85"/>
      <c r="J371" s="85"/>
      <c r="K371" s="85"/>
    </row>
    <row r="372" spans="5:11" ht="12.75">
      <c r="E372" s="85"/>
      <c r="F372" s="85"/>
      <c r="G372" s="85"/>
      <c r="H372" s="85"/>
      <c r="I372" s="85"/>
      <c r="J372" s="85"/>
      <c r="K372" s="85"/>
    </row>
    <row r="373" spans="5:11" ht="12.75">
      <c r="E373" s="85"/>
      <c r="F373" s="85"/>
      <c r="G373" s="85"/>
      <c r="H373" s="85"/>
      <c r="I373" s="85"/>
      <c r="J373" s="85"/>
      <c r="K373" s="85"/>
    </row>
    <row r="374" spans="5:11" ht="12.75">
      <c r="E374" s="85"/>
      <c r="F374" s="85"/>
      <c r="G374" s="85"/>
      <c r="H374" s="85"/>
      <c r="I374" s="85"/>
      <c r="J374" s="85"/>
      <c r="K374" s="85"/>
    </row>
    <row r="375" spans="5:11" ht="12.75">
      <c r="E375" s="85"/>
      <c r="F375" s="85"/>
      <c r="G375" s="85"/>
      <c r="H375" s="85"/>
      <c r="I375" s="85"/>
      <c r="J375" s="85"/>
      <c r="K375" s="85"/>
    </row>
    <row r="376" spans="5:11" ht="12.75">
      <c r="E376" s="85"/>
      <c r="F376" s="85"/>
      <c r="G376" s="85"/>
      <c r="H376" s="85"/>
      <c r="I376" s="85"/>
      <c r="J376" s="85"/>
      <c r="K376" s="85"/>
    </row>
    <row r="377" spans="5:11" ht="12.75">
      <c r="E377" s="85"/>
      <c r="F377" s="85"/>
      <c r="G377" s="85"/>
      <c r="H377" s="85"/>
      <c r="I377" s="85"/>
      <c r="J377" s="85"/>
      <c r="K377" s="85"/>
    </row>
    <row r="378" spans="5:11" ht="12.75">
      <c r="E378" s="85"/>
      <c r="F378" s="85"/>
      <c r="G378" s="85"/>
      <c r="H378" s="85"/>
      <c r="I378" s="85"/>
      <c r="J378" s="85"/>
      <c r="K378" s="85"/>
    </row>
    <row r="379" spans="5:11" ht="12.75">
      <c r="E379" s="85"/>
      <c r="F379" s="85"/>
      <c r="G379" s="85"/>
      <c r="H379" s="85"/>
      <c r="I379" s="85"/>
      <c r="J379" s="85"/>
      <c r="K379" s="85"/>
    </row>
    <row r="380" spans="5:11" ht="12.75">
      <c r="E380" s="85"/>
      <c r="F380" s="85"/>
      <c r="G380" s="85"/>
      <c r="H380" s="85"/>
      <c r="I380" s="85"/>
      <c r="J380" s="85"/>
      <c r="K380" s="85"/>
    </row>
    <row r="381" spans="5:11" ht="12.75">
      <c r="E381" s="85"/>
      <c r="F381" s="85"/>
      <c r="G381" s="85"/>
      <c r="H381" s="85"/>
      <c r="I381" s="85"/>
      <c r="J381" s="85"/>
      <c r="K381" s="85"/>
    </row>
    <row r="382" spans="5:11" ht="12.75">
      <c r="E382" s="85"/>
      <c r="F382" s="85"/>
      <c r="G382" s="85"/>
      <c r="H382" s="85"/>
      <c r="I382" s="85"/>
      <c r="J382" s="85"/>
      <c r="K382" s="85"/>
    </row>
    <row r="383" spans="5:11" ht="12.75">
      <c r="E383" s="85"/>
      <c r="F383" s="85"/>
      <c r="G383" s="85"/>
      <c r="H383" s="85"/>
      <c r="I383" s="85"/>
      <c r="J383" s="85"/>
      <c r="K383" s="85"/>
    </row>
    <row r="384" spans="5:11" ht="12.75">
      <c r="E384" s="85"/>
      <c r="F384" s="85"/>
      <c r="G384" s="85"/>
      <c r="H384" s="85"/>
      <c r="I384" s="85"/>
      <c r="J384" s="85"/>
      <c r="K384" s="85"/>
    </row>
    <row r="385" spans="5:11" ht="12.75">
      <c r="E385" s="85"/>
      <c r="F385" s="85"/>
      <c r="G385" s="85"/>
      <c r="H385" s="85"/>
      <c r="I385" s="85"/>
      <c r="J385" s="85"/>
      <c r="K385" s="85"/>
    </row>
    <row r="386" spans="5:11" ht="12.75">
      <c r="E386" s="85"/>
      <c r="F386" s="85"/>
      <c r="G386" s="85"/>
      <c r="H386" s="85"/>
      <c r="I386" s="85"/>
      <c r="J386" s="85"/>
      <c r="K386" s="85"/>
    </row>
    <row r="387" spans="5:11" ht="12.75">
      <c r="E387" s="85"/>
      <c r="F387" s="85"/>
      <c r="G387" s="85"/>
      <c r="H387" s="85"/>
      <c r="I387" s="85"/>
      <c r="J387" s="85"/>
      <c r="K387" s="85"/>
    </row>
    <row r="388" spans="5:11" ht="12.75">
      <c r="E388" s="85"/>
      <c r="F388" s="85"/>
      <c r="G388" s="85"/>
      <c r="H388" s="85"/>
      <c r="I388" s="85"/>
      <c r="J388" s="85"/>
      <c r="K388" s="85"/>
    </row>
    <row r="389" spans="5:11" ht="12.75">
      <c r="E389" s="85"/>
      <c r="F389" s="85"/>
      <c r="G389" s="85"/>
      <c r="H389" s="85"/>
      <c r="I389" s="85"/>
      <c r="J389" s="85"/>
      <c r="K389" s="85"/>
    </row>
    <row r="390" spans="5:11" ht="12.75">
      <c r="E390" s="85"/>
      <c r="F390" s="85"/>
      <c r="G390" s="85"/>
      <c r="H390" s="85"/>
      <c r="I390" s="85"/>
      <c r="J390" s="85"/>
      <c r="K390" s="85"/>
    </row>
    <row r="391" spans="5:11" ht="12.75">
      <c r="E391" s="85"/>
      <c r="F391" s="85"/>
      <c r="G391" s="85"/>
      <c r="H391" s="85"/>
      <c r="I391" s="85"/>
      <c r="J391" s="85"/>
      <c r="K391" s="85"/>
    </row>
    <row r="392" spans="5:11" ht="12.75">
      <c r="E392" s="85"/>
      <c r="F392" s="85"/>
      <c r="G392" s="85"/>
      <c r="H392" s="85"/>
      <c r="I392" s="85"/>
      <c r="J392" s="85"/>
      <c r="K392" s="85"/>
    </row>
    <row r="393" spans="5:11" ht="12.75">
      <c r="E393" s="85"/>
      <c r="F393" s="85"/>
      <c r="G393" s="85"/>
      <c r="H393" s="85"/>
      <c r="I393" s="85"/>
      <c r="J393" s="85"/>
      <c r="K393" s="85"/>
    </row>
    <row r="394" spans="5:11" ht="12.75">
      <c r="E394" s="85"/>
      <c r="F394" s="85"/>
      <c r="G394" s="85"/>
      <c r="H394" s="85"/>
      <c r="I394" s="85"/>
      <c r="J394" s="85"/>
      <c r="K394" s="85"/>
    </row>
    <row r="395" spans="5:11" ht="12.75">
      <c r="E395" s="85"/>
      <c r="F395" s="85"/>
      <c r="G395" s="85"/>
      <c r="H395" s="85"/>
      <c r="I395" s="85"/>
      <c r="J395" s="85"/>
      <c r="K395" s="85"/>
    </row>
    <row r="396" spans="5:11" ht="12.75">
      <c r="E396" s="85"/>
      <c r="F396" s="85"/>
      <c r="G396" s="85"/>
      <c r="H396" s="85"/>
      <c r="I396" s="85"/>
      <c r="J396" s="85"/>
      <c r="K396" s="85"/>
    </row>
    <row r="397" spans="5:11" ht="12.75">
      <c r="E397" s="85"/>
      <c r="F397" s="85"/>
      <c r="G397" s="85"/>
      <c r="H397" s="85"/>
      <c r="I397" s="85"/>
      <c r="J397" s="85"/>
      <c r="K397" s="85"/>
    </row>
    <row r="398" spans="5:11" ht="12.75">
      <c r="E398" s="85"/>
      <c r="F398" s="85"/>
      <c r="G398" s="85"/>
      <c r="H398" s="85"/>
      <c r="I398" s="85"/>
      <c r="J398" s="85"/>
      <c r="K398" s="85"/>
    </row>
    <row r="399" spans="5:11" ht="12.75">
      <c r="E399" s="85"/>
      <c r="F399" s="85"/>
      <c r="G399" s="85"/>
      <c r="H399" s="85"/>
      <c r="I399" s="85"/>
      <c r="J399" s="85"/>
      <c r="K399" s="85"/>
    </row>
    <row r="400" spans="5:11" ht="12.75">
      <c r="E400" s="85"/>
      <c r="F400" s="85"/>
      <c r="G400" s="85"/>
      <c r="H400" s="85"/>
      <c r="I400" s="85"/>
      <c r="J400" s="85"/>
      <c r="K400" s="85"/>
    </row>
    <row r="401" spans="5:11" ht="12.75">
      <c r="E401" s="85"/>
      <c r="F401" s="85"/>
      <c r="G401" s="85"/>
      <c r="H401" s="85"/>
      <c r="I401" s="85"/>
      <c r="J401" s="85"/>
      <c r="K401" s="85"/>
    </row>
    <row r="402" spans="5:11" ht="12.75">
      <c r="E402" s="85"/>
      <c r="F402" s="85"/>
      <c r="G402" s="85"/>
      <c r="H402" s="85"/>
      <c r="I402" s="85"/>
      <c r="J402" s="85"/>
      <c r="K402" s="85"/>
    </row>
    <row r="403" spans="5:11" ht="12.75">
      <c r="E403" s="85"/>
      <c r="F403" s="85"/>
      <c r="G403" s="85"/>
      <c r="H403" s="85"/>
      <c r="I403" s="85"/>
      <c r="J403" s="85"/>
      <c r="K403" s="85"/>
    </row>
    <row r="404" spans="5:11" ht="12.75">
      <c r="E404" s="85"/>
      <c r="F404" s="85"/>
      <c r="G404" s="85"/>
      <c r="H404" s="85"/>
      <c r="I404" s="85"/>
      <c r="J404" s="85"/>
      <c r="K404" s="85"/>
    </row>
    <row r="405" spans="5:11" ht="12.75">
      <c r="E405" s="85"/>
      <c r="F405" s="85"/>
      <c r="G405" s="85"/>
      <c r="H405" s="85"/>
      <c r="I405" s="85"/>
      <c r="J405" s="85"/>
      <c r="K405" s="85"/>
    </row>
    <row r="406" spans="5:11" ht="12.75">
      <c r="E406" s="85"/>
      <c r="F406" s="85"/>
      <c r="G406" s="85"/>
      <c r="H406" s="85"/>
      <c r="I406" s="85"/>
      <c r="J406" s="85"/>
      <c r="K406" s="85"/>
    </row>
    <row r="407" spans="5:11" ht="12.75">
      <c r="E407" s="85"/>
      <c r="F407" s="85"/>
      <c r="G407" s="85"/>
      <c r="H407" s="85"/>
      <c r="I407" s="85"/>
      <c r="J407" s="85"/>
      <c r="K407" s="85"/>
    </row>
    <row r="408" spans="5:11" ht="12.75">
      <c r="E408" s="85"/>
      <c r="F408" s="85"/>
      <c r="G408" s="85"/>
      <c r="H408" s="85"/>
      <c r="I408" s="85"/>
      <c r="J408" s="85"/>
      <c r="K408" s="85"/>
    </row>
    <row r="409" spans="5:11" ht="12.75">
      <c r="E409" s="85"/>
      <c r="F409" s="85"/>
      <c r="G409" s="85"/>
      <c r="H409" s="85"/>
      <c r="I409" s="85"/>
      <c r="J409" s="85"/>
      <c r="K409" s="85"/>
    </row>
    <row r="410" spans="5:11" ht="12.75">
      <c r="E410" s="85"/>
      <c r="F410" s="85"/>
      <c r="G410" s="85"/>
      <c r="H410" s="85"/>
      <c r="I410" s="85"/>
      <c r="J410" s="85"/>
      <c r="K410" s="85"/>
    </row>
    <row r="411" spans="5:11" ht="12.75">
      <c r="E411" s="85"/>
      <c r="F411" s="85"/>
      <c r="G411" s="85"/>
      <c r="H411" s="85"/>
      <c r="I411" s="85"/>
      <c r="J411" s="85"/>
      <c r="K411" s="85"/>
    </row>
    <row r="412" spans="5:11" ht="12.75">
      <c r="E412" s="85"/>
      <c r="F412" s="85"/>
      <c r="G412" s="85"/>
      <c r="H412" s="85"/>
      <c r="I412" s="85"/>
      <c r="J412" s="85"/>
      <c r="K412" s="85"/>
    </row>
    <row r="413" spans="5:11" ht="12.75">
      <c r="E413" s="85"/>
      <c r="F413" s="85"/>
      <c r="G413" s="85"/>
      <c r="H413" s="85"/>
      <c r="I413" s="85"/>
      <c r="J413" s="85"/>
      <c r="K413" s="85"/>
    </row>
    <row r="414" spans="5:11" ht="12.75">
      <c r="E414" s="85"/>
      <c r="F414" s="85"/>
      <c r="G414" s="85"/>
      <c r="H414" s="85"/>
      <c r="I414" s="85"/>
      <c r="J414" s="85"/>
      <c r="K414" s="85"/>
    </row>
    <row r="415" spans="5:11" ht="12.75">
      <c r="E415" s="85"/>
      <c r="F415" s="85"/>
      <c r="G415" s="85"/>
      <c r="H415" s="85"/>
      <c r="I415" s="85"/>
      <c r="J415" s="85"/>
      <c r="K415" s="85"/>
    </row>
    <row r="416" spans="5:11" ht="12.75">
      <c r="E416" s="85"/>
      <c r="F416" s="85"/>
      <c r="G416" s="85"/>
      <c r="H416" s="85"/>
      <c r="I416" s="85"/>
      <c r="J416" s="85"/>
      <c r="K416" s="85"/>
    </row>
    <row r="417" spans="5:11" ht="12.75">
      <c r="E417" s="85"/>
      <c r="F417" s="85"/>
      <c r="G417" s="85"/>
      <c r="H417" s="85"/>
      <c r="I417" s="85"/>
      <c r="J417" s="85"/>
      <c r="K417" s="85"/>
    </row>
    <row r="418" spans="5:11" ht="12.75">
      <c r="E418" s="85"/>
      <c r="F418" s="85"/>
      <c r="G418" s="85"/>
      <c r="H418" s="85"/>
      <c r="I418" s="85"/>
      <c r="J418" s="85"/>
      <c r="K418" s="85"/>
    </row>
    <row r="419" spans="5:11" ht="12.75">
      <c r="E419" s="85"/>
      <c r="F419" s="85"/>
      <c r="G419" s="85"/>
      <c r="H419" s="85"/>
      <c r="I419" s="85"/>
      <c r="J419" s="85"/>
      <c r="K419" s="85"/>
    </row>
    <row r="420" spans="5:11" ht="12.75">
      <c r="E420" s="85"/>
      <c r="F420" s="85"/>
      <c r="G420" s="85"/>
      <c r="H420" s="85"/>
      <c r="I420" s="85"/>
      <c r="J420" s="85"/>
      <c r="K420" s="85"/>
    </row>
    <row r="421" spans="5:11" ht="12.75">
      <c r="E421" s="85"/>
      <c r="F421" s="85"/>
      <c r="G421" s="85"/>
      <c r="H421" s="85"/>
      <c r="I421" s="85"/>
      <c r="J421" s="85"/>
      <c r="K421" s="85"/>
    </row>
    <row r="422" spans="5:11" ht="12.75">
      <c r="E422" s="85"/>
      <c r="F422" s="85"/>
      <c r="G422" s="85"/>
      <c r="H422" s="85"/>
      <c r="I422" s="85"/>
      <c r="J422" s="85"/>
      <c r="K422" s="85"/>
    </row>
    <row r="423" spans="5:11" ht="12.75">
      <c r="E423" s="85"/>
      <c r="F423" s="85"/>
      <c r="G423" s="85"/>
      <c r="H423" s="85"/>
      <c r="I423" s="85"/>
      <c r="J423" s="85"/>
      <c r="K423" s="85"/>
    </row>
    <row r="424" spans="5:11" ht="12.75">
      <c r="E424" s="85"/>
      <c r="F424" s="85"/>
      <c r="G424" s="85"/>
      <c r="H424" s="85"/>
      <c r="I424" s="85"/>
      <c r="J424" s="85"/>
      <c r="K424" s="85"/>
    </row>
    <row r="425" spans="5:11" ht="12.75">
      <c r="E425" s="85"/>
      <c r="F425" s="85"/>
      <c r="G425" s="85"/>
      <c r="H425" s="85"/>
      <c r="I425" s="85"/>
      <c r="J425" s="85"/>
      <c r="K425" s="85"/>
    </row>
    <row r="426" spans="5:11" ht="12.75">
      <c r="E426" s="85"/>
      <c r="F426" s="85"/>
      <c r="G426" s="85"/>
      <c r="H426" s="85"/>
      <c r="I426" s="85"/>
      <c r="J426" s="85"/>
      <c r="K426" s="85"/>
    </row>
    <row r="427" spans="5:11" ht="12.75">
      <c r="E427" s="85"/>
      <c r="F427" s="85"/>
      <c r="G427" s="85"/>
      <c r="H427" s="85"/>
      <c r="I427" s="85"/>
      <c r="J427" s="85"/>
      <c r="K427" s="85"/>
    </row>
    <row r="428" spans="5:11" ht="12.75">
      <c r="E428" s="85"/>
      <c r="F428" s="85"/>
      <c r="G428" s="85"/>
      <c r="H428" s="85"/>
      <c r="I428" s="85"/>
      <c r="J428" s="85"/>
      <c r="K428" s="85"/>
    </row>
    <row r="429" spans="5:11" ht="12.75">
      <c r="E429" s="85"/>
      <c r="F429" s="85"/>
      <c r="G429" s="85"/>
      <c r="H429" s="85"/>
      <c r="I429" s="85"/>
      <c r="J429" s="85"/>
      <c r="K429" s="85"/>
    </row>
    <row r="430" spans="5:11" ht="12.75">
      <c r="E430" s="85"/>
      <c r="F430" s="85"/>
      <c r="G430" s="85"/>
      <c r="H430" s="85"/>
      <c r="I430" s="85"/>
      <c r="J430" s="85"/>
      <c r="K430" s="85"/>
    </row>
    <row r="431" spans="5:11" ht="12.75">
      <c r="E431" s="85"/>
      <c r="F431" s="85"/>
      <c r="G431" s="85"/>
      <c r="H431" s="85"/>
      <c r="I431" s="85"/>
      <c r="J431" s="85"/>
      <c r="K431" s="85"/>
    </row>
    <row r="432" spans="5:11" ht="12.75">
      <c r="E432" s="85"/>
      <c r="F432" s="85"/>
      <c r="G432" s="85"/>
      <c r="H432" s="85"/>
      <c r="I432" s="85"/>
      <c r="J432" s="85"/>
      <c r="K432" s="85"/>
    </row>
    <row r="433" spans="5:11" ht="12.75">
      <c r="E433" s="85"/>
      <c r="F433" s="85"/>
      <c r="G433" s="85"/>
      <c r="H433" s="85"/>
      <c r="I433" s="85"/>
      <c r="J433" s="85"/>
      <c r="K433" s="85"/>
    </row>
    <row r="434" spans="5:11" ht="12.75">
      <c r="E434" s="85"/>
      <c r="F434" s="85"/>
      <c r="G434" s="85"/>
      <c r="H434" s="85"/>
      <c r="I434" s="85"/>
      <c r="J434" s="85"/>
      <c r="K434" s="85"/>
    </row>
    <row r="435" spans="5:11" ht="12.75">
      <c r="E435" s="85"/>
      <c r="F435" s="85"/>
      <c r="G435" s="85"/>
      <c r="H435" s="85"/>
      <c r="I435" s="85"/>
      <c r="J435" s="85"/>
      <c r="K435" s="85"/>
    </row>
    <row r="436" spans="5:11" ht="12.75">
      <c r="E436" s="85"/>
      <c r="F436" s="85"/>
      <c r="G436" s="85"/>
      <c r="H436" s="85"/>
      <c r="I436" s="85"/>
      <c r="J436" s="85"/>
      <c r="K436" s="85"/>
    </row>
    <row r="437" spans="5:11" ht="12.75">
      <c r="E437" s="85"/>
      <c r="F437" s="85"/>
      <c r="G437" s="85"/>
      <c r="H437" s="85"/>
      <c r="I437" s="85"/>
      <c r="J437" s="85"/>
      <c r="K437" s="85"/>
    </row>
    <row r="438" spans="5:11" ht="12.75">
      <c r="E438" s="85"/>
      <c r="F438" s="85"/>
      <c r="G438" s="85"/>
      <c r="H438" s="85"/>
      <c r="I438" s="85"/>
      <c r="J438" s="85"/>
      <c r="K438" s="85"/>
    </row>
    <row r="439" spans="5:11" ht="12.75">
      <c r="E439" s="85"/>
      <c r="F439" s="85"/>
      <c r="G439" s="85"/>
      <c r="H439" s="85"/>
      <c r="I439" s="85"/>
      <c r="J439" s="85"/>
      <c r="K439" s="85"/>
    </row>
    <row r="440" spans="5:11" ht="12.75">
      <c r="E440" s="85"/>
      <c r="F440" s="85"/>
      <c r="G440" s="85"/>
      <c r="H440" s="85"/>
      <c r="I440" s="85"/>
      <c r="J440" s="85"/>
      <c r="K440" s="85"/>
    </row>
    <row r="441" spans="5:11" ht="12.75">
      <c r="E441" s="85"/>
      <c r="F441" s="85"/>
      <c r="G441" s="85"/>
      <c r="H441" s="85"/>
      <c r="I441" s="85"/>
      <c r="J441" s="85"/>
      <c r="K441" s="85"/>
    </row>
    <row r="442" spans="5:11" ht="12.75">
      <c r="E442" s="85"/>
      <c r="F442" s="85"/>
      <c r="G442" s="85"/>
      <c r="H442" s="85"/>
      <c r="I442" s="85"/>
      <c r="J442" s="85"/>
      <c r="K442" s="85"/>
    </row>
    <row r="443" spans="5:11" ht="12.75">
      <c r="E443" s="85"/>
      <c r="F443" s="85"/>
      <c r="G443" s="85"/>
      <c r="H443" s="85"/>
      <c r="I443" s="85"/>
      <c r="J443" s="85"/>
      <c r="K443" s="85"/>
    </row>
    <row r="444" spans="5:11" ht="12.75">
      <c r="E444" s="85"/>
      <c r="F444" s="85"/>
      <c r="G444" s="85"/>
      <c r="H444" s="85"/>
      <c r="I444" s="85"/>
      <c r="J444" s="85"/>
      <c r="K444" s="85"/>
    </row>
    <row r="445" spans="5:11" ht="12.75">
      <c r="E445" s="85"/>
      <c r="F445" s="85"/>
      <c r="G445" s="85"/>
      <c r="H445" s="85"/>
      <c r="I445" s="85"/>
      <c r="J445" s="85"/>
      <c r="K445" s="85"/>
    </row>
    <row r="446" spans="5:11" ht="12.75">
      <c r="E446" s="85"/>
      <c r="F446" s="85"/>
      <c r="G446" s="85"/>
      <c r="H446" s="85"/>
      <c r="I446" s="85"/>
      <c r="J446" s="85"/>
      <c r="K446" s="85"/>
    </row>
    <row r="447" spans="5:11" ht="12.75">
      <c r="E447" s="85"/>
      <c r="F447" s="85"/>
      <c r="G447" s="85"/>
      <c r="H447" s="85"/>
      <c r="I447" s="85"/>
      <c r="J447" s="85"/>
      <c r="K447" s="85"/>
    </row>
    <row r="448" spans="5:11" ht="12.75">
      <c r="E448" s="85"/>
      <c r="F448" s="85"/>
      <c r="G448" s="85"/>
      <c r="H448" s="85"/>
      <c r="I448" s="85"/>
      <c r="J448" s="85"/>
      <c r="K448" s="85"/>
    </row>
    <row r="449" spans="5:11" ht="12.75">
      <c r="E449" s="85"/>
      <c r="F449" s="85"/>
      <c r="G449" s="85"/>
      <c r="H449" s="85"/>
      <c r="I449" s="85"/>
      <c r="J449" s="85"/>
      <c r="K449" s="85"/>
    </row>
    <row r="450" spans="5:11" ht="12.75">
      <c r="E450" s="85"/>
      <c r="F450" s="85"/>
      <c r="G450" s="85"/>
      <c r="H450" s="85"/>
      <c r="I450" s="85"/>
      <c r="J450" s="85"/>
      <c r="K450" s="85"/>
    </row>
    <row r="451" spans="5:11" ht="12.75">
      <c r="E451" s="85"/>
      <c r="F451" s="85"/>
      <c r="G451" s="85"/>
      <c r="H451" s="85"/>
      <c r="I451" s="85"/>
      <c r="J451" s="85"/>
      <c r="K451" s="85"/>
    </row>
    <row r="452" spans="5:11" ht="12.75">
      <c r="E452" s="85"/>
      <c r="F452" s="85"/>
      <c r="G452" s="85"/>
      <c r="H452" s="85"/>
      <c r="I452" s="85"/>
      <c r="J452" s="85"/>
      <c r="K452" s="85"/>
    </row>
    <row r="453" spans="5:11" ht="12.75">
      <c r="E453" s="85"/>
      <c r="F453" s="85"/>
      <c r="G453" s="85"/>
      <c r="H453" s="85"/>
      <c r="I453" s="85"/>
      <c r="J453" s="85"/>
      <c r="K453" s="85"/>
    </row>
    <row r="454" spans="5:11" ht="12.75">
      <c r="E454" s="85"/>
      <c r="F454" s="85"/>
      <c r="G454" s="85"/>
      <c r="H454" s="85"/>
      <c r="I454" s="85"/>
      <c r="J454" s="85"/>
      <c r="K454" s="85"/>
    </row>
    <row r="455" spans="5:11" ht="12.75">
      <c r="E455" s="85"/>
      <c r="F455" s="85"/>
      <c r="G455" s="85"/>
      <c r="H455" s="85"/>
      <c r="I455" s="85"/>
      <c r="J455" s="85"/>
      <c r="K455" s="85"/>
    </row>
    <row r="456" spans="5:11" ht="12.75">
      <c r="E456" s="85"/>
      <c r="F456" s="85"/>
      <c r="G456" s="85"/>
      <c r="H456" s="85"/>
      <c r="I456" s="85"/>
      <c r="J456" s="85"/>
      <c r="K456" s="85"/>
    </row>
    <row r="457" spans="5:11" ht="12.75">
      <c r="E457" s="85"/>
      <c r="F457" s="85"/>
      <c r="G457" s="85"/>
      <c r="H457" s="85"/>
      <c r="I457" s="85"/>
      <c r="J457" s="85"/>
      <c r="K457" s="85"/>
    </row>
    <row r="458" spans="5:11" ht="12.75">
      <c r="E458" s="85"/>
      <c r="F458" s="85"/>
      <c r="G458" s="85"/>
      <c r="H458" s="85"/>
      <c r="I458" s="85"/>
      <c r="J458" s="85"/>
      <c r="K458" s="85"/>
    </row>
    <row r="459" spans="5:11" ht="12.75">
      <c r="E459" s="85"/>
      <c r="F459" s="85"/>
      <c r="G459" s="85"/>
      <c r="H459" s="85"/>
      <c r="I459" s="85"/>
      <c r="J459" s="85"/>
      <c r="K459" s="85"/>
    </row>
    <row r="460" spans="5:11" ht="12.75">
      <c r="E460" s="85"/>
      <c r="F460" s="85"/>
      <c r="G460" s="85"/>
      <c r="H460" s="85"/>
      <c r="I460" s="85"/>
      <c r="J460" s="85"/>
      <c r="K460" s="85"/>
    </row>
    <row r="461" spans="5:11" ht="12.75">
      <c r="E461" s="85"/>
      <c r="F461" s="85"/>
      <c r="G461" s="85"/>
      <c r="H461" s="85"/>
      <c r="I461" s="85"/>
      <c r="J461" s="85"/>
      <c r="K461" s="85"/>
    </row>
    <row r="462" spans="5:11" ht="12.75">
      <c r="E462" s="85"/>
      <c r="F462" s="85"/>
      <c r="G462" s="85"/>
      <c r="H462" s="85"/>
      <c r="I462" s="85"/>
      <c r="J462" s="85"/>
      <c r="K462" s="85"/>
    </row>
    <row r="463" spans="5:11" ht="12.75">
      <c r="E463" s="85"/>
      <c r="F463" s="85"/>
      <c r="G463" s="85"/>
      <c r="H463" s="85"/>
      <c r="I463" s="85"/>
      <c r="J463" s="85"/>
      <c r="K463" s="85"/>
    </row>
    <row r="464" spans="5:11" ht="12.75">
      <c r="E464" s="85"/>
      <c r="F464" s="85"/>
      <c r="G464" s="85"/>
      <c r="H464" s="85"/>
      <c r="I464" s="85"/>
      <c r="J464" s="85"/>
      <c r="K464" s="85"/>
    </row>
    <row r="465" spans="5:11" ht="12.75">
      <c r="E465" s="85"/>
      <c r="F465" s="85"/>
      <c r="G465" s="85"/>
      <c r="H465" s="85"/>
      <c r="I465" s="85"/>
      <c r="J465" s="85"/>
      <c r="K465" s="85"/>
    </row>
    <row r="466" spans="5:11" ht="12.75">
      <c r="E466" s="85"/>
      <c r="F466" s="85"/>
      <c r="G466" s="85"/>
      <c r="H466" s="85"/>
      <c r="I466" s="85"/>
      <c r="J466" s="85"/>
      <c r="K466" s="85"/>
    </row>
    <row r="467" spans="5:11" ht="12.75">
      <c r="E467" s="85"/>
      <c r="F467" s="85"/>
      <c r="G467" s="85"/>
      <c r="H467" s="85"/>
      <c r="I467" s="85"/>
      <c r="J467" s="85"/>
      <c r="K467" s="85"/>
    </row>
    <row r="468" spans="5:11" ht="12.75">
      <c r="E468" s="85"/>
      <c r="F468" s="85"/>
      <c r="G468" s="85"/>
      <c r="H468" s="85"/>
      <c r="I468" s="85"/>
      <c r="J468" s="85"/>
      <c r="K468" s="85"/>
    </row>
    <row r="469" spans="5:11" ht="12.75">
      <c r="E469" s="85"/>
      <c r="F469" s="85"/>
      <c r="G469" s="85"/>
      <c r="H469" s="85"/>
      <c r="I469" s="85"/>
      <c r="J469" s="85"/>
      <c r="K469" s="85"/>
    </row>
    <row r="470" spans="5:11" ht="12.75">
      <c r="E470" s="85"/>
      <c r="F470" s="85"/>
      <c r="G470" s="85"/>
      <c r="H470" s="85"/>
      <c r="I470" s="85"/>
      <c r="J470" s="85"/>
      <c r="K470" s="85"/>
    </row>
    <row r="471" spans="5:11" ht="12.75">
      <c r="E471" s="85"/>
      <c r="F471" s="85"/>
      <c r="G471" s="85"/>
      <c r="H471" s="85"/>
      <c r="I471" s="85"/>
      <c r="J471" s="85"/>
      <c r="K471" s="85"/>
    </row>
    <row r="472" spans="5:11" ht="12.75">
      <c r="E472" s="85"/>
      <c r="F472" s="85"/>
      <c r="G472" s="85"/>
      <c r="H472" s="85"/>
      <c r="I472" s="85"/>
      <c r="J472" s="85"/>
      <c r="K472" s="85"/>
    </row>
    <row r="473" spans="5:11" ht="12.75">
      <c r="E473" s="85"/>
      <c r="F473" s="85"/>
      <c r="G473" s="85"/>
      <c r="H473" s="85"/>
      <c r="I473" s="85"/>
      <c r="J473" s="85"/>
      <c r="K473" s="85"/>
    </row>
    <row r="474" spans="5:11" ht="12.75">
      <c r="E474" s="85"/>
      <c r="F474" s="85"/>
      <c r="G474" s="85"/>
      <c r="H474" s="85"/>
      <c r="I474" s="85"/>
      <c r="J474" s="85"/>
      <c r="K474" s="85"/>
    </row>
    <row r="475" spans="5:11" ht="12.75">
      <c r="E475" s="85"/>
      <c r="F475" s="85"/>
      <c r="G475" s="85"/>
      <c r="H475" s="85"/>
      <c r="I475" s="85"/>
      <c r="J475" s="85"/>
      <c r="K475" s="85"/>
    </row>
    <row r="476" spans="5:11" ht="12.75">
      <c r="E476" s="85"/>
      <c r="F476" s="85"/>
      <c r="G476" s="85"/>
      <c r="H476" s="85"/>
      <c r="I476" s="85"/>
      <c r="J476" s="85"/>
      <c r="K476" s="85"/>
    </row>
    <row r="477" spans="5:11" ht="12.75">
      <c r="E477" s="85"/>
      <c r="F477" s="85"/>
      <c r="G477" s="85"/>
      <c r="H477" s="85"/>
      <c r="I477" s="85"/>
      <c r="J477" s="85"/>
      <c r="K477" s="85"/>
    </row>
    <row r="478" spans="5:11" ht="12.75">
      <c r="E478" s="85"/>
      <c r="F478" s="85"/>
      <c r="G478" s="85"/>
      <c r="H478" s="85"/>
      <c r="I478" s="85"/>
      <c r="J478" s="85"/>
      <c r="K478" s="85"/>
    </row>
    <row r="479" spans="5:11" ht="12.75">
      <c r="E479" s="85"/>
      <c r="F479" s="85"/>
      <c r="G479" s="85"/>
      <c r="H479" s="85"/>
      <c r="I479" s="85"/>
      <c r="J479" s="85"/>
      <c r="K479" s="85"/>
    </row>
    <row r="480" spans="5:11" ht="12.75">
      <c r="E480" s="85"/>
      <c r="F480" s="85"/>
      <c r="G480" s="85"/>
      <c r="H480" s="85"/>
      <c r="I480" s="85"/>
      <c r="J480" s="85"/>
      <c r="K480" s="85"/>
    </row>
    <row r="481" spans="5:11" ht="12.75">
      <c r="E481" s="85"/>
      <c r="F481" s="85"/>
      <c r="G481" s="85"/>
      <c r="H481" s="85"/>
      <c r="I481" s="85"/>
      <c r="J481" s="85"/>
      <c r="K481" s="85"/>
    </row>
    <row r="482" spans="5:11" ht="12.75">
      <c r="E482" s="85"/>
      <c r="F482" s="85"/>
      <c r="G482" s="85"/>
      <c r="H482" s="85"/>
      <c r="I482" s="85"/>
      <c r="J482" s="85"/>
      <c r="K482" s="85"/>
    </row>
    <row r="483" spans="5:11" ht="12.75">
      <c r="E483" s="85"/>
      <c r="F483" s="85"/>
      <c r="G483" s="85"/>
      <c r="H483" s="85"/>
      <c r="I483" s="85"/>
      <c r="J483" s="85"/>
      <c r="K483" s="85"/>
    </row>
    <row r="484" spans="5:11" ht="12.75">
      <c r="E484" s="85"/>
      <c r="F484" s="85"/>
      <c r="G484" s="85"/>
      <c r="H484" s="85"/>
      <c r="I484" s="85"/>
      <c r="J484" s="85"/>
      <c r="K484" s="85"/>
    </row>
    <row r="485" spans="5:11" ht="12.75">
      <c r="E485" s="85"/>
      <c r="F485" s="85"/>
      <c r="G485" s="85"/>
      <c r="H485" s="85"/>
      <c r="I485" s="85"/>
      <c r="J485" s="85"/>
      <c r="K485" s="85"/>
    </row>
    <row r="486" spans="5:11" ht="12.75">
      <c r="E486" s="85"/>
      <c r="F486" s="85"/>
      <c r="G486" s="85"/>
      <c r="H486" s="85"/>
      <c r="I486" s="85"/>
      <c r="J486" s="85"/>
      <c r="K486" s="85"/>
    </row>
    <row r="487" spans="5:11" ht="12.75">
      <c r="E487" s="85"/>
      <c r="F487" s="85"/>
      <c r="G487" s="85"/>
      <c r="H487" s="85"/>
      <c r="I487" s="85"/>
      <c r="J487" s="85"/>
      <c r="K487" s="85"/>
    </row>
    <row r="488" spans="5:11" ht="12.75">
      <c r="E488" s="85"/>
      <c r="F488" s="85"/>
      <c r="G488" s="85"/>
      <c r="H488" s="85"/>
      <c r="I488" s="85"/>
      <c r="J488" s="85"/>
      <c r="K488" s="85"/>
    </row>
    <row r="489" spans="5:11" ht="12.75">
      <c r="E489" s="85"/>
      <c r="F489" s="85"/>
      <c r="G489" s="85"/>
      <c r="H489" s="85"/>
      <c r="I489" s="85"/>
      <c r="J489" s="85"/>
      <c r="K489" s="85"/>
    </row>
    <row r="490" spans="5:11" ht="12.75">
      <c r="E490" s="85"/>
      <c r="F490" s="85"/>
      <c r="G490" s="85"/>
      <c r="H490" s="85"/>
      <c r="I490" s="85"/>
      <c r="J490" s="85"/>
      <c r="K490" s="85"/>
    </row>
    <row r="491" spans="5:11" ht="12.75">
      <c r="E491" s="85"/>
      <c r="F491" s="85"/>
      <c r="G491" s="85"/>
      <c r="H491" s="85"/>
      <c r="I491" s="85"/>
      <c r="J491" s="85"/>
      <c r="K491" s="85"/>
    </row>
    <row r="492" spans="5:11" ht="12.75">
      <c r="E492" s="85"/>
      <c r="F492" s="85"/>
      <c r="G492" s="85"/>
      <c r="H492" s="85"/>
      <c r="I492" s="85"/>
      <c r="J492" s="85"/>
      <c r="K492" s="85"/>
    </row>
    <row r="493" spans="5:11" ht="12.75">
      <c r="E493" s="85"/>
      <c r="F493" s="85"/>
      <c r="G493" s="85"/>
      <c r="H493" s="85"/>
      <c r="I493" s="85"/>
      <c r="J493" s="85"/>
      <c r="K493" s="85"/>
    </row>
    <row r="494" spans="5:11" ht="12.75">
      <c r="E494" s="85"/>
      <c r="F494" s="85"/>
      <c r="G494" s="85"/>
      <c r="H494" s="85"/>
      <c r="I494" s="85"/>
      <c r="J494" s="85"/>
      <c r="K494" s="85"/>
    </row>
    <row r="495" spans="5:11" ht="12.75">
      <c r="E495" s="85"/>
      <c r="F495" s="85"/>
      <c r="G495" s="85"/>
      <c r="H495" s="85"/>
      <c r="I495" s="85"/>
      <c r="J495" s="85"/>
      <c r="K495" s="85"/>
    </row>
    <row r="496" spans="5:11" ht="12.75">
      <c r="E496" s="85"/>
      <c r="F496" s="85"/>
      <c r="G496" s="85"/>
      <c r="H496" s="85"/>
      <c r="I496" s="85"/>
      <c r="J496" s="85"/>
      <c r="K496" s="85"/>
    </row>
    <row r="497" spans="5:11" ht="12.75">
      <c r="E497" s="85"/>
      <c r="F497" s="85"/>
      <c r="G497" s="85"/>
      <c r="H497" s="85"/>
      <c r="I497" s="85"/>
      <c r="J497" s="85"/>
      <c r="K497" s="85"/>
    </row>
    <row r="498" spans="5:11" ht="12.75">
      <c r="E498" s="85"/>
      <c r="F498" s="85"/>
      <c r="G498" s="85"/>
      <c r="H498" s="85"/>
      <c r="I498" s="85"/>
      <c r="J498" s="85"/>
      <c r="K498" s="85"/>
    </row>
    <row r="499" spans="5:11" ht="12.75">
      <c r="E499" s="85"/>
      <c r="F499" s="85"/>
      <c r="G499" s="85"/>
      <c r="H499" s="85"/>
      <c r="I499" s="85"/>
      <c r="J499" s="85"/>
      <c r="K499" s="85"/>
    </row>
    <row r="500" spans="5:11" ht="12.75">
      <c r="E500" s="85"/>
      <c r="F500" s="85"/>
      <c r="G500" s="85"/>
      <c r="H500" s="85"/>
      <c r="I500" s="85"/>
      <c r="J500" s="85"/>
      <c r="K500" s="85"/>
    </row>
    <row r="501" spans="5:11" ht="12.75">
      <c r="E501" s="85"/>
      <c r="F501" s="85"/>
      <c r="G501" s="85"/>
      <c r="H501" s="85"/>
      <c r="I501" s="85"/>
      <c r="J501" s="85"/>
      <c r="K501" s="85"/>
    </row>
    <row r="502" spans="5:11" ht="12.75">
      <c r="E502" s="85"/>
      <c r="F502" s="85"/>
      <c r="G502" s="85"/>
      <c r="H502" s="85"/>
      <c r="I502" s="85"/>
      <c r="J502" s="85"/>
      <c r="K502" s="85"/>
    </row>
    <row r="503" spans="5:11" ht="12.75">
      <c r="E503" s="85"/>
      <c r="F503" s="85"/>
      <c r="G503" s="85"/>
      <c r="H503" s="85"/>
      <c r="I503" s="85"/>
      <c r="J503" s="85"/>
      <c r="K503" s="85"/>
    </row>
    <row r="504" spans="5:11" ht="12.75">
      <c r="E504" s="85"/>
      <c r="F504" s="85"/>
      <c r="G504" s="85"/>
      <c r="H504" s="85"/>
      <c r="I504" s="85"/>
      <c r="J504" s="85"/>
      <c r="K504" s="85"/>
    </row>
    <row r="505" spans="5:11" ht="12.75">
      <c r="E505" s="85"/>
      <c r="F505" s="85"/>
      <c r="G505" s="85"/>
      <c r="H505" s="85"/>
      <c r="I505" s="85"/>
      <c r="J505" s="85"/>
      <c r="K505" s="85"/>
    </row>
    <row r="506" spans="5:11" ht="12.75">
      <c r="E506" s="85"/>
      <c r="F506" s="85"/>
      <c r="G506" s="85"/>
      <c r="H506" s="85"/>
      <c r="I506" s="85"/>
      <c r="J506" s="85"/>
      <c r="K506" s="85"/>
    </row>
    <row r="507" spans="5:11" ht="12.75">
      <c r="E507" s="85"/>
      <c r="F507" s="85"/>
      <c r="G507" s="85"/>
      <c r="H507" s="85"/>
      <c r="I507" s="85"/>
      <c r="J507" s="85"/>
      <c r="K507" s="85"/>
    </row>
    <row r="508" spans="5:11" ht="12.75">
      <c r="E508" s="85"/>
      <c r="F508" s="85"/>
      <c r="G508" s="85"/>
      <c r="H508" s="85"/>
      <c r="I508" s="85"/>
      <c r="J508" s="85"/>
      <c r="K508" s="85"/>
    </row>
    <row r="509" spans="5:11" ht="12.75">
      <c r="E509" s="85"/>
      <c r="F509" s="85"/>
      <c r="G509" s="85"/>
      <c r="H509" s="85"/>
      <c r="I509" s="85"/>
      <c r="J509" s="85"/>
      <c r="K509" s="85"/>
    </row>
    <row r="510" spans="5:11" ht="12.75">
      <c r="E510" s="85"/>
      <c r="F510" s="85"/>
      <c r="G510" s="85"/>
      <c r="H510" s="85"/>
      <c r="I510" s="85"/>
      <c r="J510" s="85"/>
      <c r="K510" s="85"/>
    </row>
    <row r="511" spans="5:11" ht="12.75">
      <c r="E511" s="85"/>
      <c r="F511" s="85"/>
      <c r="G511" s="85"/>
      <c r="H511" s="85"/>
      <c r="I511" s="85"/>
      <c r="J511" s="85"/>
      <c r="K511" s="85"/>
    </row>
    <row r="512" spans="5:11" ht="12.75">
      <c r="E512" s="85"/>
      <c r="F512" s="85"/>
      <c r="G512" s="85"/>
      <c r="H512" s="85"/>
      <c r="I512" s="85"/>
      <c r="J512" s="85"/>
      <c r="K512" s="85"/>
    </row>
    <row r="513" spans="5:11" ht="12.75">
      <c r="E513" s="85"/>
      <c r="F513" s="85"/>
      <c r="G513" s="85"/>
      <c r="H513" s="85"/>
      <c r="I513" s="85"/>
      <c r="J513" s="85"/>
      <c r="K513" s="85"/>
    </row>
    <row r="514" spans="5:11" ht="12.75">
      <c r="E514" s="85"/>
      <c r="F514" s="85"/>
      <c r="G514" s="85"/>
      <c r="H514" s="85"/>
      <c r="I514" s="85"/>
      <c r="J514" s="85"/>
      <c r="K514" s="85"/>
    </row>
    <row r="515" spans="5:11" ht="12.75">
      <c r="E515" s="85"/>
      <c r="F515" s="85"/>
      <c r="G515" s="85"/>
      <c r="H515" s="85"/>
      <c r="I515" s="85"/>
      <c r="J515" s="85"/>
      <c r="K515" s="85"/>
    </row>
    <row r="516" spans="5:11" ht="12.75">
      <c r="E516" s="85"/>
      <c r="F516" s="85"/>
      <c r="G516" s="85"/>
      <c r="H516" s="85"/>
      <c r="I516" s="85"/>
      <c r="J516" s="85"/>
      <c r="K516" s="85"/>
    </row>
    <row r="517" spans="5:11" ht="12.75">
      <c r="E517" s="85"/>
      <c r="F517" s="85"/>
      <c r="G517" s="85"/>
      <c r="H517" s="85"/>
      <c r="I517" s="85"/>
      <c r="J517" s="85"/>
      <c r="K517" s="85"/>
    </row>
    <row r="518" spans="5:11" ht="12.75">
      <c r="E518" s="85"/>
      <c r="F518" s="85"/>
      <c r="G518" s="85"/>
      <c r="H518" s="85"/>
      <c r="I518" s="85"/>
      <c r="J518" s="85"/>
      <c r="K518" s="85"/>
    </row>
    <row r="519" spans="5:11" ht="12.75">
      <c r="E519" s="85"/>
      <c r="F519" s="85"/>
      <c r="G519" s="85"/>
      <c r="H519" s="85"/>
      <c r="I519" s="85"/>
      <c r="J519" s="85"/>
      <c r="K519" s="85"/>
    </row>
    <row r="520" spans="5:11" ht="12.75">
      <c r="E520" s="85"/>
      <c r="F520" s="85"/>
      <c r="G520" s="85"/>
      <c r="H520" s="85"/>
      <c r="I520" s="85"/>
      <c r="J520" s="85"/>
      <c r="K520" s="85"/>
    </row>
    <row r="521" spans="5:11" ht="12.75">
      <c r="E521" s="85"/>
      <c r="F521" s="85"/>
      <c r="G521" s="85"/>
      <c r="H521" s="85"/>
      <c r="I521" s="85"/>
      <c r="J521" s="85"/>
      <c r="K521" s="85"/>
    </row>
    <row r="522" spans="5:11" ht="12.75">
      <c r="E522" s="85"/>
      <c r="F522" s="85"/>
      <c r="G522" s="85"/>
      <c r="H522" s="85"/>
      <c r="I522" s="85"/>
      <c r="J522" s="85"/>
      <c r="K522" s="85"/>
    </row>
    <row r="523" spans="5:11" ht="12.75">
      <c r="E523" s="85"/>
      <c r="F523" s="85"/>
      <c r="G523" s="85"/>
      <c r="H523" s="85"/>
      <c r="I523" s="85"/>
      <c r="J523" s="85"/>
      <c r="K523" s="85"/>
    </row>
    <row r="524" spans="5:11" ht="12.75">
      <c r="E524" s="85"/>
      <c r="F524" s="85"/>
      <c r="G524" s="85"/>
      <c r="H524" s="85"/>
      <c r="I524" s="85"/>
      <c r="J524" s="85"/>
      <c r="K524" s="85"/>
    </row>
  </sheetData>
  <mergeCells count="6">
    <mergeCell ref="M1:M35"/>
    <mergeCell ref="A3:B4"/>
    <mergeCell ref="C3:C4"/>
    <mergeCell ref="E3:H3"/>
    <mergeCell ref="I3:L3"/>
    <mergeCell ref="D3:D4"/>
  </mergeCells>
  <printOptions/>
  <pageMargins left="0.52" right="0" top="0.59" bottom="0" header="0.26" footer="0.2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49"/>
  <sheetViews>
    <sheetView workbookViewId="0" topLeftCell="A1">
      <pane xSplit="1" ySplit="6" topLeftCell="F2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1" sqref="L1:L43"/>
    </sheetView>
  </sheetViews>
  <sheetFormatPr defaultColWidth="9.140625" defaultRowHeight="12.75"/>
  <cols>
    <col min="1" max="1" width="40.00390625" style="24" customWidth="1"/>
    <col min="2" max="3" width="9.28125" style="24" customWidth="1"/>
    <col min="4" max="11" width="9.28125" style="1" customWidth="1"/>
    <col min="12" max="12" width="4.00390625" style="24" customWidth="1"/>
    <col min="13" max="13" width="13.7109375" style="24" customWidth="1"/>
    <col min="14" max="16384" width="9.140625" style="24" customWidth="1"/>
  </cols>
  <sheetData>
    <row r="1" spans="1:12" ht="14.25" customHeight="1">
      <c r="A1" s="41" t="s">
        <v>379</v>
      </c>
      <c r="B1" s="3"/>
      <c r="C1" s="3"/>
      <c r="L1" s="418" t="s">
        <v>266</v>
      </c>
    </row>
    <row r="2" spans="1:12" ht="12.75" customHeight="1">
      <c r="A2" s="4"/>
      <c r="B2" s="3"/>
      <c r="C2" s="3"/>
      <c r="D2" s="77"/>
      <c r="I2" s="77"/>
      <c r="J2" s="77"/>
      <c r="K2" s="77" t="s">
        <v>35</v>
      </c>
      <c r="L2" s="418"/>
    </row>
    <row r="3" spans="1:12" ht="3.75" customHeight="1">
      <c r="A3" s="12"/>
      <c r="B3" s="3"/>
      <c r="C3" s="3"/>
      <c r="D3" s="116"/>
      <c r="E3" s="116"/>
      <c r="F3" s="116"/>
      <c r="G3" s="116"/>
      <c r="H3" s="116"/>
      <c r="I3" s="116"/>
      <c r="J3" s="116"/>
      <c r="K3" s="116"/>
      <c r="L3" s="418"/>
    </row>
    <row r="4" spans="1:12" ht="0.75" customHeight="1" hidden="1">
      <c r="A4" s="22"/>
      <c r="B4" s="22"/>
      <c r="C4" s="12"/>
      <c r="L4" s="418"/>
    </row>
    <row r="5" spans="1:12" ht="18" customHeight="1">
      <c r="A5" s="419" t="s">
        <v>39</v>
      </c>
      <c r="B5" s="391" t="s">
        <v>280</v>
      </c>
      <c r="C5" s="391" t="s">
        <v>313</v>
      </c>
      <c r="D5" s="374" t="s">
        <v>280</v>
      </c>
      <c r="E5" s="375"/>
      <c r="F5" s="375"/>
      <c r="G5" s="390"/>
      <c r="H5" s="374" t="s">
        <v>313</v>
      </c>
      <c r="I5" s="375"/>
      <c r="J5" s="375"/>
      <c r="K5" s="390"/>
      <c r="L5" s="418"/>
    </row>
    <row r="6" spans="1:12" ht="16.5" customHeight="1">
      <c r="A6" s="420"/>
      <c r="B6" s="407"/>
      <c r="C6" s="407"/>
      <c r="D6" s="50" t="s">
        <v>215</v>
      </c>
      <c r="E6" s="50" t="s">
        <v>217</v>
      </c>
      <c r="F6" s="50" t="s">
        <v>220</v>
      </c>
      <c r="G6" s="50" t="s">
        <v>269</v>
      </c>
      <c r="H6" s="50" t="s">
        <v>215</v>
      </c>
      <c r="I6" s="50" t="s">
        <v>217</v>
      </c>
      <c r="J6" s="50" t="s">
        <v>220</v>
      </c>
      <c r="K6" s="50" t="s">
        <v>269</v>
      </c>
      <c r="L6" s="418"/>
    </row>
    <row r="7" spans="1:12" ht="12" customHeight="1">
      <c r="A7" s="207" t="s">
        <v>286</v>
      </c>
      <c r="B7" s="69">
        <f>SUM(D7:G7)</f>
        <v>76387</v>
      </c>
      <c r="C7" s="69">
        <f>SUM(H7:K7)</f>
        <v>93371</v>
      </c>
      <c r="D7" s="69">
        <f>D8+D31+'Table 11 cont''d'!D15+'Table 11 cont''d'!D32+'Table 11 cont''d'!D41</f>
        <v>16091</v>
      </c>
      <c r="E7" s="69">
        <f>E8+E31+'Table 11 cont''d'!E15+'Table 11 cont''d'!E32+'Table 11 cont''d'!E41</f>
        <v>18890</v>
      </c>
      <c r="F7" s="69">
        <f>F8+F31+'Table 11 cont''d'!F15+'Table 11 cont''d'!F32+'Table 11 cont''d'!F41</f>
        <v>19637</v>
      </c>
      <c r="G7" s="69">
        <f>G8+G31+'Table 11 cont''d'!G15+'Table 11 cont''d'!G32+'Table 11 cont''d'!G41</f>
        <v>21769</v>
      </c>
      <c r="H7" s="69">
        <f>H8+H31+'Table 11 cont''d'!H15+'Table 11 cont''d'!H32+'Table 11 cont''d'!H41</f>
        <v>18426</v>
      </c>
      <c r="I7" s="69">
        <f>I8+I31+'Table 11 cont''d'!I15+'Table 11 cont''d'!I32+'Table 11 cont''d'!I41</f>
        <v>24642</v>
      </c>
      <c r="J7" s="69">
        <f>J8+J31+'Table 11 cont''d'!J15+'Table 11 cont''d'!J32+'Table 11 cont''d'!J41</f>
        <v>24719</v>
      </c>
      <c r="K7" s="69">
        <f>K8+K31+'Table 11 cont''d'!K15+'Table 11 cont''d'!K32+'Table 11 cont''d'!K41</f>
        <v>25584</v>
      </c>
      <c r="L7" s="418"/>
    </row>
    <row r="8" spans="1:13" ht="11.25" customHeight="1">
      <c r="A8" s="25" t="s">
        <v>232</v>
      </c>
      <c r="B8" s="14">
        <f aca="true" t="shared" si="0" ref="B8:B43">SUM(D8:G8)</f>
        <v>21864</v>
      </c>
      <c r="C8" s="14">
        <f aca="true" t="shared" si="1" ref="C8:C43">SUM(H8:K8)</f>
        <v>30270</v>
      </c>
      <c r="D8" s="14">
        <v>4694</v>
      </c>
      <c r="E8" s="14">
        <v>4910</v>
      </c>
      <c r="F8" s="14">
        <v>5868</v>
      </c>
      <c r="G8" s="14">
        <v>6392</v>
      </c>
      <c r="H8" s="14">
        <v>5598</v>
      </c>
      <c r="I8" s="14">
        <v>8197</v>
      </c>
      <c r="J8" s="16">
        <v>8497</v>
      </c>
      <c r="K8" s="16">
        <v>7978</v>
      </c>
      <c r="L8" s="418"/>
      <c r="M8" s="128"/>
    </row>
    <row r="9" spans="1:13" ht="11.25" customHeight="1">
      <c r="A9" s="19" t="s">
        <v>90</v>
      </c>
      <c r="B9" s="97">
        <f t="shared" si="0"/>
        <v>157</v>
      </c>
      <c r="C9" s="97">
        <f t="shared" si="1"/>
        <v>187</v>
      </c>
      <c r="D9" s="97">
        <v>30</v>
      </c>
      <c r="E9" s="97">
        <v>34</v>
      </c>
      <c r="F9" s="97">
        <v>46</v>
      </c>
      <c r="G9" s="97">
        <v>47</v>
      </c>
      <c r="H9" s="97">
        <v>34</v>
      </c>
      <c r="I9" s="97">
        <v>55</v>
      </c>
      <c r="J9" s="65">
        <v>47</v>
      </c>
      <c r="K9" s="65">
        <v>51</v>
      </c>
      <c r="L9" s="418"/>
      <c r="M9" s="128"/>
    </row>
    <row r="10" spans="1:13" ht="11.25" customHeight="1">
      <c r="A10" s="19" t="s">
        <v>91</v>
      </c>
      <c r="B10" s="97">
        <f t="shared" si="0"/>
        <v>1368</v>
      </c>
      <c r="C10" s="97">
        <f t="shared" si="1"/>
        <v>1487</v>
      </c>
      <c r="D10" s="97">
        <v>269</v>
      </c>
      <c r="E10" s="97">
        <v>251</v>
      </c>
      <c r="F10" s="97">
        <v>408</v>
      </c>
      <c r="G10" s="97">
        <v>440</v>
      </c>
      <c r="H10" s="97">
        <v>370</v>
      </c>
      <c r="I10" s="97">
        <v>366</v>
      </c>
      <c r="J10" s="65">
        <v>331</v>
      </c>
      <c r="K10" s="65">
        <v>420</v>
      </c>
      <c r="L10" s="418"/>
      <c r="M10" s="128"/>
    </row>
    <row r="11" spans="1:12" ht="11.25" customHeight="1">
      <c r="A11" s="19" t="s">
        <v>92</v>
      </c>
      <c r="B11" s="97">
        <f t="shared" si="0"/>
        <v>196</v>
      </c>
      <c r="C11" s="97">
        <f t="shared" si="1"/>
        <v>1010</v>
      </c>
      <c r="D11" s="97">
        <v>42</v>
      </c>
      <c r="E11" s="97">
        <v>52</v>
      </c>
      <c r="F11" s="97">
        <v>49</v>
      </c>
      <c r="G11" s="97">
        <v>53</v>
      </c>
      <c r="H11" s="97">
        <v>72</v>
      </c>
      <c r="I11" s="97">
        <v>81</v>
      </c>
      <c r="J11" s="65">
        <v>753</v>
      </c>
      <c r="K11" s="65">
        <v>104</v>
      </c>
      <c r="L11" s="418"/>
    </row>
    <row r="12" spans="1:12" s="3" customFormat="1" ht="11.25" customHeight="1">
      <c r="A12" s="19" t="s">
        <v>93</v>
      </c>
      <c r="B12" s="97">
        <f t="shared" si="0"/>
        <v>822</v>
      </c>
      <c r="C12" s="97">
        <f t="shared" si="1"/>
        <v>4485</v>
      </c>
      <c r="D12" s="97">
        <v>52</v>
      </c>
      <c r="E12" s="97">
        <v>98</v>
      </c>
      <c r="F12" s="97">
        <v>502</v>
      </c>
      <c r="G12" s="97">
        <v>170</v>
      </c>
      <c r="H12" s="97">
        <v>511</v>
      </c>
      <c r="I12" s="97">
        <v>1429</v>
      </c>
      <c r="J12" s="65">
        <v>1319</v>
      </c>
      <c r="K12" s="65">
        <v>1226</v>
      </c>
      <c r="L12" s="418"/>
    </row>
    <row r="13" spans="1:12" ht="11.25" customHeight="1">
      <c r="A13" s="19" t="s">
        <v>94</v>
      </c>
      <c r="B13" s="97">
        <f t="shared" si="0"/>
        <v>6818</v>
      </c>
      <c r="C13" s="97">
        <f t="shared" si="1"/>
        <v>7017</v>
      </c>
      <c r="D13" s="97">
        <v>1309</v>
      </c>
      <c r="E13" s="97">
        <v>1518</v>
      </c>
      <c r="F13" s="97">
        <v>1829</v>
      </c>
      <c r="G13" s="97">
        <v>2162</v>
      </c>
      <c r="H13" s="97">
        <v>1660</v>
      </c>
      <c r="I13" s="97">
        <v>1801</v>
      </c>
      <c r="J13" s="65">
        <v>1672</v>
      </c>
      <c r="K13" s="65">
        <v>1884</v>
      </c>
      <c r="L13" s="418"/>
    </row>
    <row r="14" spans="1:12" ht="11.25" customHeight="1">
      <c r="A14" s="19" t="s">
        <v>95</v>
      </c>
      <c r="B14" s="97">
        <f t="shared" si="0"/>
        <v>2852</v>
      </c>
      <c r="C14" s="97">
        <f t="shared" si="1"/>
        <v>3799</v>
      </c>
      <c r="D14" s="97">
        <v>624</v>
      </c>
      <c r="E14" s="97">
        <v>606</v>
      </c>
      <c r="F14" s="97">
        <v>785</v>
      </c>
      <c r="G14" s="97">
        <v>837</v>
      </c>
      <c r="H14" s="97">
        <v>660</v>
      </c>
      <c r="I14" s="97">
        <v>1035</v>
      </c>
      <c r="J14" s="65">
        <v>1294</v>
      </c>
      <c r="K14" s="65">
        <v>810</v>
      </c>
      <c r="L14" s="418"/>
    </row>
    <row r="15" spans="1:12" ht="11.25" customHeight="1">
      <c r="A15" s="19" t="s">
        <v>96</v>
      </c>
      <c r="B15" s="97">
        <f t="shared" si="0"/>
        <v>48</v>
      </c>
      <c r="C15" s="97">
        <f t="shared" si="1"/>
        <v>33</v>
      </c>
      <c r="D15" s="97">
        <v>12</v>
      </c>
      <c r="E15" s="97">
        <v>15</v>
      </c>
      <c r="F15" s="97">
        <v>10</v>
      </c>
      <c r="G15" s="97">
        <v>11</v>
      </c>
      <c r="H15" s="97">
        <v>13</v>
      </c>
      <c r="I15" s="97">
        <v>8</v>
      </c>
      <c r="J15" s="65">
        <v>5</v>
      </c>
      <c r="K15" s="65">
        <v>7</v>
      </c>
      <c r="L15" s="418"/>
    </row>
    <row r="16" spans="1:12" ht="11.25" customHeight="1">
      <c r="A16" s="19" t="s">
        <v>322</v>
      </c>
      <c r="B16" s="97">
        <f t="shared" si="0"/>
        <v>226</v>
      </c>
      <c r="C16" s="97">
        <f t="shared" si="1"/>
        <v>2140</v>
      </c>
      <c r="D16" s="97">
        <v>55</v>
      </c>
      <c r="E16" s="97">
        <v>74</v>
      </c>
      <c r="F16" s="97">
        <v>47</v>
      </c>
      <c r="G16" s="97">
        <v>50</v>
      </c>
      <c r="H16" s="97">
        <v>351</v>
      </c>
      <c r="I16" s="97">
        <v>815</v>
      </c>
      <c r="J16" s="65">
        <v>319</v>
      </c>
      <c r="K16" s="65">
        <v>655</v>
      </c>
      <c r="L16" s="418"/>
    </row>
    <row r="17" spans="1:12" ht="11.25" customHeight="1">
      <c r="A17" s="19" t="s">
        <v>97</v>
      </c>
      <c r="B17" s="97">
        <f t="shared" si="0"/>
        <v>185</v>
      </c>
      <c r="C17" s="97">
        <f t="shared" si="1"/>
        <v>252</v>
      </c>
      <c r="D17" s="97">
        <v>41</v>
      </c>
      <c r="E17" s="97">
        <v>35</v>
      </c>
      <c r="F17" s="97">
        <v>54</v>
      </c>
      <c r="G17" s="97">
        <v>55</v>
      </c>
      <c r="H17" s="97">
        <v>54</v>
      </c>
      <c r="I17" s="97">
        <v>54</v>
      </c>
      <c r="J17" s="65">
        <v>80</v>
      </c>
      <c r="K17" s="65">
        <v>64</v>
      </c>
      <c r="L17" s="418"/>
    </row>
    <row r="18" spans="1:12" ht="11.25" customHeight="1">
      <c r="A18" s="19" t="s">
        <v>234</v>
      </c>
      <c r="B18" s="65">
        <f t="shared" si="0"/>
        <v>284</v>
      </c>
      <c r="C18" s="65">
        <f t="shared" si="1"/>
        <v>275</v>
      </c>
      <c r="D18" s="150">
        <v>104</v>
      </c>
      <c r="E18" s="150">
        <v>43</v>
      </c>
      <c r="F18" s="150">
        <v>30</v>
      </c>
      <c r="G18" s="150">
        <v>107</v>
      </c>
      <c r="H18" s="150">
        <v>84</v>
      </c>
      <c r="I18" s="150">
        <v>41</v>
      </c>
      <c r="J18" s="109">
        <v>85</v>
      </c>
      <c r="K18" s="109">
        <v>65</v>
      </c>
      <c r="L18" s="418"/>
    </row>
    <row r="19" spans="1:12" ht="11.25" customHeight="1">
      <c r="A19" s="19" t="s">
        <v>98</v>
      </c>
      <c r="B19" s="97">
        <f t="shared" si="0"/>
        <v>2431</v>
      </c>
      <c r="C19" s="97">
        <f t="shared" si="1"/>
        <v>2403</v>
      </c>
      <c r="D19" s="97">
        <v>544</v>
      </c>
      <c r="E19" s="97">
        <v>619</v>
      </c>
      <c r="F19" s="97">
        <v>565</v>
      </c>
      <c r="G19" s="97">
        <v>703</v>
      </c>
      <c r="H19" s="97">
        <v>416</v>
      </c>
      <c r="I19" s="97">
        <v>805</v>
      </c>
      <c r="J19" s="65">
        <v>547</v>
      </c>
      <c r="K19" s="65">
        <v>635</v>
      </c>
      <c r="L19" s="418"/>
    </row>
    <row r="20" spans="1:12" ht="11.25" customHeight="1">
      <c r="A20" s="19" t="s">
        <v>99</v>
      </c>
      <c r="B20" s="97">
        <f t="shared" si="0"/>
        <v>462</v>
      </c>
      <c r="C20" s="97">
        <f t="shared" si="1"/>
        <v>466</v>
      </c>
      <c r="D20" s="97">
        <v>135</v>
      </c>
      <c r="E20" s="97">
        <v>101</v>
      </c>
      <c r="F20" s="97">
        <v>106</v>
      </c>
      <c r="G20" s="97">
        <v>120</v>
      </c>
      <c r="H20" s="97">
        <v>86</v>
      </c>
      <c r="I20" s="97">
        <v>130</v>
      </c>
      <c r="J20" s="65">
        <v>119</v>
      </c>
      <c r="K20" s="65">
        <v>131</v>
      </c>
      <c r="L20" s="418"/>
    </row>
    <row r="21" spans="1:12" ht="11.25" customHeight="1">
      <c r="A21" s="19" t="s">
        <v>235</v>
      </c>
      <c r="B21" s="65">
        <f t="shared" si="0"/>
        <v>12</v>
      </c>
      <c r="C21" s="65">
        <f t="shared" si="1"/>
        <v>21</v>
      </c>
      <c r="D21" s="97">
        <v>2</v>
      </c>
      <c r="E21" s="97">
        <v>3</v>
      </c>
      <c r="F21" s="97">
        <v>2</v>
      </c>
      <c r="G21" s="97">
        <v>5</v>
      </c>
      <c r="H21" s="97">
        <v>4</v>
      </c>
      <c r="I21" s="97">
        <v>6</v>
      </c>
      <c r="J21" s="65">
        <v>4</v>
      </c>
      <c r="K21" s="65">
        <v>7</v>
      </c>
      <c r="L21" s="418"/>
    </row>
    <row r="22" spans="1:12" ht="11.25" customHeight="1">
      <c r="A22" s="19" t="s">
        <v>100</v>
      </c>
      <c r="B22" s="97">
        <f t="shared" si="0"/>
        <v>144</v>
      </c>
      <c r="C22" s="97">
        <f t="shared" si="1"/>
        <v>87</v>
      </c>
      <c r="D22" s="97">
        <v>27</v>
      </c>
      <c r="E22" s="97">
        <v>44</v>
      </c>
      <c r="F22" s="97">
        <v>38</v>
      </c>
      <c r="G22" s="97">
        <v>35</v>
      </c>
      <c r="H22" s="97">
        <v>13</v>
      </c>
      <c r="I22" s="97">
        <v>23</v>
      </c>
      <c r="J22" s="65">
        <v>25</v>
      </c>
      <c r="K22" s="65">
        <v>26</v>
      </c>
      <c r="L22" s="418"/>
    </row>
    <row r="23" spans="1:12" ht="11.25" customHeight="1">
      <c r="A23" s="19" t="s">
        <v>114</v>
      </c>
      <c r="B23" s="97">
        <f t="shared" si="0"/>
        <v>27</v>
      </c>
      <c r="C23" s="97">
        <f t="shared" si="1"/>
        <v>15</v>
      </c>
      <c r="D23" s="150">
        <v>1</v>
      </c>
      <c r="E23" s="97">
        <v>2</v>
      </c>
      <c r="F23" s="97">
        <v>5</v>
      </c>
      <c r="G23" s="150">
        <v>19</v>
      </c>
      <c r="H23" s="150">
        <v>3</v>
      </c>
      <c r="I23" s="150">
        <v>1</v>
      </c>
      <c r="J23" s="109">
        <v>2</v>
      </c>
      <c r="K23" s="109">
        <v>9</v>
      </c>
      <c r="L23" s="418"/>
    </row>
    <row r="24" spans="1:12" ht="11.25" customHeight="1">
      <c r="A24" s="19" t="s">
        <v>102</v>
      </c>
      <c r="B24" s="97">
        <f t="shared" si="0"/>
        <v>1475</v>
      </c>
      <c r="C24" s="97">
        <f t="shared" si="1"/>
        <v>2089</v>
      </c>
      <c r="D24" s="97">
        <v>410</v>
      </c>
      <c r="E24" s="97">
        <v>278</v>
      </c>
      <c r="F24" s="97">
        <v>413</v>
      </c>
      <c r="G24" s="97">
        <v>374</v>
      </c>
      <c r="H24" s="97">
        <v>344</v>
      </c>
      <c r="I24" s="97">
        <v>499</v>
      </c>
      <c r="J24" s="65">
        <v>592</v>
      </c>
      <c r="K24" s="65">
        <v>654</v>
      </c>
      <c r="L24" s="418"/>
    </row>
    <row r="25" spans="1:12" ht="11.25" customHeight="1">
      <c r="A25" s="19" t="s">
        <v>103</v>
      </c>
      <c r="B25" s="97">
        <f t="shared" si="0"/>
        <v>183</v>
      </c>
      <c r="C25" s="97">
        <f t="shared" si="1"/>
        <v>221</v>
      </c>
      <c r="D25" s="97">
        <v>37</v>
      </c>
      <c r="E25" s="97">
        <v>56</v>
      </c>
      <c r="F25" s="97">
        <v>48</v>
      </c>
      <c r="G25" s="97">
        <v>42</v>
      </c>
      <c r="H25" s="97">
        <v>45</v>
      </c>
      <c r="I25" s="97">
        <v>76</v>
      </c>
      <c r="J25" s="65">
        <v>43</v>
      </c>
      <c r="K25" s="65">
        <v>57</v>
      </c>
      <c r="L25" s="418"/>
    </row>
    <row r="26" spans="1:12" ht="11.25" customHeight="1">
      <c r="A26" s="19" t="s">
        <v>236</v>
      </c>
      <c r="B26" s="65">
        <f t="shared" si="0"/>
        <v>1444</v>
      </c>
      <c r="C26" s="65">
        <f t="shared" si="1"/>
        <v>1121</v>
      </c>
      <c r="D26" s="97">
        <v>411</v>
      </c>
      <c r="E26" s="97">
        <v>466</v>
      </c>
      <c r="F26" s="97">
        <v>215</v>
      </c>
      <c r="G26" s="97">
        <v>352</v>
      </c>
      <c r="H26" s="97">
        <v>238</v>
      </c>
      <c r="I26" s="97">
        <v>249</v>
      </c>
      <c r="J26" s="65">
        <v>298</v>
      </c>
      <c r="K26" s="65">
        <v>336</v>
      </c>
      <c r="L26" s="418"/>
    </row>
    <row r="27" spans="1:12" ht="11.25" customHeight="1">
      <c r="A27" s="19" t="s">
        <v>237</v>
      </c>
      <c r="B27" s="65">
        <f t="shared" si="0"/>
        <v>143</v>
      </c>
      <c r="C27" s="65">
        <f t="shared" si="1"/>
        <v>191</v>
      </c>
      <c r="D27" s="97">
        <v>22</v>
      </c>
      <c r="E27" s="97">
        <v>32</v>
      </c>
      <c r="F27" s="97">
        <v>43</v>
      </c>
      <c r="G27" s="97">
        <v>46</v>
      </c>
      <c r="H27" s="97">
        <v>33</v>
      </c>
      <c r="I27" s="97">
        <v>42</v>
      </c>
      <c r="J27" s="65">
        <v>52</v>
      </c>
      <c r="K27" s="65">
        <v>64</v>
      </c>
      <c r="L27" s="418"/>
    </row>
    <row r="28" spans="1:12" ht="11.25" customHeight="1">
      <c r="A28" s="19" t="s">
        <v>119</v>
      </c>
      <c r="B28" s="97">
        <f t="shared" si="0"/>
        <v>9</v>
      </c>
      <c r="C28" s="97">
        <f t="shared" si="1"/>
        <v>9</v>
      </c>
      <c r="D28" s="150">
        <v>2</v>
      </c>
      <c r="E28" s="97">
        <v>1</v>
      </c>
      <c r="F28" s="97">
        <v>2</v>
      </c>
      <c r="G28" s="150">
        <v>4</v>
      </c>
      <c r="H28" s="150">
        <v>3</v>
      </c>
      <c r="I28" s="150">
        <v>5</v>
      </c>
      <c r="J28" s="109">
        <v>1</v>
      </c>
      <c r="K28" s="109" t="s">
        <v>382</v>
      </c>
      <c r="L28" s="418"/>
    </row>
    <row r="29" spans="1:12" ht="11.25" customHeight="1">
      <c r="A29" s="19" t="s">
        <v>104</v>
      </c>
      <c r="B29" s="97">
        <f t="shared" si="0"/>
        <v>2377</v>
      </c>
      <c r="C29" s="97">
        <f t="shared" si="1"/>
        <v>2593</v>
      </c>
      <c r="D29" s="97">
        <v>533</v>
      </c>
      <c r="E29" s="97">
        <v>533</v>
      </c>
      <c r="F29" s="97">
        <v>619</v>
      </c>
      <c r="G29" s="97">
        <v>692</v>
      </c>
      <c r="H29" s="97">
        <v>541</v>
      </c>
      <c r="I29" s="97">
        <v>599</v>
      </c>
      <c r="J29" s="65">
        <v>798</v>
      </c>
      <c r="K29" s="65">
        <v>655</v>
      </c>
      <c r="L29" s="418"/>
    </row>
    <row r="30" spans="1:12" ht="11.25" customHeight="1">
      <c r="A30" s="19" t="s">
        <v>123</v>
      </c>
      <c r="B30" s="65">
        <f t="shared" si="0"/>
        <v>201</v>
      </c>
      <c r="C30" s="65">
        <f t="shared" si="1"/>
        <v>369</v>
      </c>
      <c r="D30" s="65">
        <f>D8-SUM(D9:D29)</f>
        <v>32</v>
      </c>
      <c r="E30" s="65">
        <f>E8-SUM(E9:E29)</f>
        <v>49</v>
      </c>
      <c r="F30" s="65">
        <v>52</v>
      </c>
      <c r="G30" s="65">
        <f>G8-SUM(G9:G29)</f>
        <v>68</v>
      </c>
      <c r="H30" s="65">
        <f>H8-SUM(H9:H29)</f>
        <v>63</v>
      </c>
      <c r="I30" s="65">
        <f>I8-SUM(I9:I29)</f>
        <v>77</v>
      </c>
      <c r="J30" s="65">
        <f>J8-SUM(J9:J29)</f>
        <v>111</v>
      </c>
      <c r="K30" s="65">
        <f>K8-SUM(K9:K29)</f>
        <v>118</v>
      </c>
      <c r="L30" s="418"/>
    </row>
    <row r="31" spans="1:12" ht="11.25" customHeight="1">
      <c r="A31" s="25" t="s">
        <v>228</v>
      </c>
      <c r="B31" s="14">
        <f t="shared" si="0"/>
        <v>35684</v>
      </c>
      <c r="C31" s="14">
        <f t="shared" si="1"/>
        <v>44347</v>
      </c>
      <c r="D31" s="14">
        <v>7111</v>
      </c>
      <c r="E31" s="14">
        <v>9217</v>
      </c>
      <c r="F31" s="14">
        <v>9025</v>
      </c>
      <c r="G31" s="14">
        <v>10331</v>
      </c>
      <c r="H31" s="14">
        <v>8827</v>
      </c>
      <c r="I31" s="14">
        <v>11557</v>
      </c>
      <c r="J31" s="16">
        <v>11606</v>
      </c>
      <c r="K31" s="16">
        <v>12357</v>
      </c>
      <c r="L31" s="418"/>
    </row>
    <row r="32" spans="1:12" ht="11.25" customHeight="1">
      <c r="A32" s="19" t="s">
        <v>238</v>
      </c>
      <c r="B32" s="65">
        <f t="shared" si="0"/>
        <v>4021</v>
      </c>
      <c r="C32" s="65">
        <f t="shared" si="1"/>
        <v>4874</v>
      </c>
      <c r="D32" s="150">
        <v>849</v>
      </c>
      <c r="E32" s="150">
        <v>1035</v>
      </c>
      <c r="F32" s="150">
        <v>446</v>
      </c>
      <c r="G32" s="150">
        <v>1691</v>
      </c>
      <c r="H32" s="150">
        <v>908</v>
      </c>
      <c r="I32" s="150">
        <v>2027</v>
      </c>
      <c r="J32" s="109">
        <v>952</v>
      </c>
      <c r="K32" s="109">
        <v>987</v>
      </c>
      <c r="L32" s="418"/>
    </row>
    <row r="33" spans="1:12" ht="11.25" customHeight="1">
      <c r="A33" s="19" t="s">
        <v>239</v>
      </c>
      <c r="B33" s="65">
        <f t="shared" si="0"/>
        <v>7068</v>
      </c>
      <c r="C33" s="65">
        <f t="shared" si="1"/>
        <v>9167</v>
      </c>
      <c r="D33" s="97">
        <v>1200</v>
      </c>
      <c r="E33" s="97">
        <v>1640</v>
      </c>
      <c r="F33" s="97">
        <v>1950</v>
      </c>
      <c r="G33" s="97">
        <v>2278</v>
      </c>
      <c r="H33" s="97">
        <v>1735</v>
      </c>
      <c r="I33" s="97">
        <v>2361</v>
      </c>
      <c r="J33" s="65">
        <v>2380</v>
      </c>
      <c r="K33" s="65">
        <v>2691</v>
      </c>
      <c r="L33" s="418"/>
    </row>
    <row r="34" spans="1:12" ht="13.5" customHeight="1">
      <c r="A34" s="19" t="s">
        <v>356</v>
      </c>
      <c r="B34" s="97">
        <f t="shared" si="0"/>
        <v>771</v>
      </c>
      <c r="C34" s="97">
        <f t="shared" si="1"/>
        <v>652</v>
      </c>
      <c r="D34" s="97">
        <v>152</v>
      </c>
      <c r="E34" s="97">
        <v>259</v>
      </c>
      <c r="F34" s="97">
        <v>213</v>
      </c>
      <c r="G34" s="97">
        <v>147</v>
      </c>
      <c r="H34" s="97">
        <v>142</v>
      </c>
      <c r="I34" s="97">
        <v>209</v>
      </c>
      <c r="J34" s="65">
        <v>145</v>
      </c>
      <c r="K34" s="65">
        <v>156</v>
      </c>
      <c r="L34" s="418"/>
    </row>
    <row r="35" spans="1:12" ht="11.25" customHeight="1">
      <c r="A35" s="19" t="s">
        <v>107</v>
      </c>
      <c r="B35" s="97">
        <f t="shared" si="0"/>
        <v>6989</v>
      </c>
      <c r="C35" s="97">
        <f t="shared" si="1"/>
        <v>6461</v>
      </c>
      <c r="D35" s="97">
        <v>1266</v>
      </c>
      <c r="E35" s="97">
        <v>2093</v>
      </c>
      <c r="F35" s="97">
        <v>1468</v>
      </c>
      <c r="G35" s="97">
        <v>2162</v>
      </c>
      <c r="H35" s="97">
        <v>1702</v>
      </c>
      <c r="I35" s="97">
        <v>1612</v>
      </c>
      <c r="J35" s="65">
        <v>1732</v>
      </c>
      <c r="K35" s="65">
        <v>1415</v>
      </c>
      <c r="L35" s="418"/>
    </row>
    <row r="36" spans="1:12" ht="11.25" customHeight="1">
      <c r="A36" s="19" t="s">
        <v>240</v>
      </c>
      <c r="B36" s="65">
        <f t="shared" si="0"/>
        <v>1558</v>
      </c>
      <c r="C36" s="65">
        <f t="shared" si="1"/>
        <v>2112</v>
      </c>
      <c r="D36" s="97">
        <v>281</v>
      </c>
      <c r="E36" s="97">
        <v>526</v>
      </c>
      <c r="F36" s="97">
        <v>414</v>
      </c>
      <c r="G36" s="97">
        <v>337</v>
      </c>
      <c r="H36" s="97">
        <v>436</v>
      </c>
      <c r="I36" s="97">
        <v>594</v>
      </c>
      <c r="J36" s="65">
        <v>558</v>
      </c>
      <c r="K36" s="65">
        <v>524</v>
      </c>
      <c r="L36" s="418"/>
    </row>
    <row r="37" spans="1:12" ht="11.25" customHeight="1">
      <c r="A37" s="19" t="s">
        <v>241</v>
      </c>
      <c r="B37" s="65">
        <f t="shared" si="0"/>
        <v>3083</v>
      </c>
      <c r="C37" s="65">
        <f t="shared" si="1"/>
        <v>3341</v>
      </c>
      <c r="D37" s="97">
        <v>792</v>
      </c>
      <c r="E37" s="97">
        <v>710</v>
      </c>
      <c r="F37" s="97">
        <v>776</v>
      </c>
      <c r="G37" s="97">
        <v>805</v>
      </c>
      <c r="H37" s="97">
        <v>712</v>
      </c>
      <c r="I37" s="97">
        <v>827</v>
      </c>
      <c r="J37" s="65">
        <v>926</v>
      </c>
      <c r="K37" s="65">
        <v>876</v>
      </c>
      <c r="L37" s="418"/>
    </row>
    <row r="38" spans="1:12" ht="11.25" customHeight="1">
      <c r="A38" s="19" t="s">
        <v>242</v>
      </c>
      <c r="B38" s="150">
        <f t="shared" si="0"/>
        <v>42</v>
      </c>
      <c r="C38" s="109">
        <f t="shared" si="1"/>
        <v>95</v>
      </c>
      <c r="D38" s="316">
        <v>0</v>
      </c>
      <c r="E38" s="316">
        <v>0</v>
      </c>
      <c r="F38" s="109">
        <v>41</v>
      </c>
      <c r="G38" s="97">
        <v>1</v>
      </c>
      <c r="H38" s="123">
        <v>0</v>
      </c>
      <c r="I38" s="123">
        <v>0</v>
      </c>
      <c r="J38" s="65">
        <v>57</v>
      </c>
      <c r="K38" s="65">
        <v>38</v>
      </c>
      <c r="L38" s="418"/>
    </row>
    <row r="39" spans="1:12" ht="11.25" customHeight="1">
      <c r="A39" s="19" t="s">
        <v>243</v>
      </c>
      <c r="B39" s="65">
        <f t="shared" si="0"/>
        <v>797</v>
      </c>
      <c r="C39" s="65">
        <f t="shared" si="1"/>
        <v>906</v>
      </c>
      <c r="D39" s="97">
        <v>138</v>
      </c>
      <c r="E39" s="97">
        <v>204</v>
      </c>
      <c r="F39" s="97">
        <v>240</v>
      </c>
      <c r="G39" s="97">
        <v>215</v>
      </c>
      <c r="H39" s="97">
        <v>153</v>
      </c>
      <c r="I39" s="97">
        <v>223</v>
      </c>
      <c r="J39" s="65">
        <v>246</v>
      </c>
      <c r="K39" s="65">
        <v>284</v>
      </c>
      <c r="L39" s="418"/>
    </row>
    <row r="40" spans="1:12" ht="11.25" customHeight="1">
      <c r="A40" s="19" t="s">
        <v>244</v>
      </c>
      <c r="B40" s="65">
        <f t="shared" si="0"/>
        <v>2</v>
      </c>
      <c r="C40" s="65">
        <f t="shared" si="1"/>
        <v>1</v>
      </c>
      <c r="D40" s="316">
        <v>0</v>
      </c>
      <c r="E40" s="316">
        <v>0</v>
      </c>
      <c r="F40" s="97">
        <v>1</v>
      </c>
      <c r="G40" s="97">
        <v>1</v>
      </c>
      <c r="H40" s="123">
        <v>0</v>
      </c>
      <c r="I40" s="150">
        <v>1</v>
      </c>
      <c r="J40" s="123">
        <v>0</v>
      </c>
      <c r="K40" s="123">
        <v>0</v>
      </c>
      <c r="L40" s="418"/>
    </row>
    <row r="41" spans="1:12" ht="11.25" customHeight="1">
      <c r="A41" s="19" t="s">
        <v>110</v>
      </c>
      <c r="B41" s="65">
        <f t="shared" si="0"/>
        <v>2285</v>
      </c>
      <c r="C41" s="65">
        <f t="shared" si="1"/>
        <v>2670</v>
      </c>
      <c r="D41" s="150">
        <v>433</v>
      </c>
      <c r="E41" s="150">
        <v>576</v>
      </c>
      <c r="F41" s="150">
        <v>639</v>
      </c>
      <c r="G41" s="150">
        <v>637</v>
      </c>
      <c r="H41" s="150">
        <v>484</v>
      </c>
      <c r="I41" s="150">
        <v>638</v>
      </c>
      <c r="J41" s="109">
        <v>719</v>
      </c>
      <c r="K41" s="109">
        <v>829</v>
      </c>
      <c r="L41" s="418"/>
    </row>
    <row r="42" spans="1:12" ht="11.25" customHeight="1">
      <c r="A42" s="19" t="s">
        <v>213</v>
      </c>
      <c r="B42" s="97">
        <f t="shared" si="0"/>
        <v>16</v>
      </c>
      <c r="C42" s="97">
        <f t="shared" si="1"/>
        <v>29</v>
      </c>
      <c r="D42" s="150">
        <v>5</v>
      </c>
      <c r="E42" s="150">
        <v>3</v>
      </c>
      <c r="F42" s="150">
        <v>5</v>
      </c>
      <c r="G42" s="150">
        <v>3</v>
      </c>
      <c r="H42" s="150">
        <v>12</v>
      </c>
      <c r="I42" s="150">
        <v>7</v>
      </c>
      <c r="J42" s="109">
        <v>5</v>
      </c>
      <c r="K42" s="109">
        <v>5</v>
      </c>
      <c r="L42" s="418"/>
    </row>
    <row r="43" spans="1:12" ht="11.25" customHeight="1">
      <c r="A43" s="20" t="s">
        <v>113</v>
      </c>
      <c r="B43" s="97">
        <f t="shared" si="0"/>
        <v>1182</v>
      </c>
      <c r="C43" s="98">
        <f t="shared" si="1"/>
        <v>1024</v>
      </c>
      <c r="D43" s="98">
        <v>279</v>
      </c>
      <c r="E43" s="98">
        <v>300</v>
      </c>
      <c r="F43" s="98">
        <v>277</v>
      </c>
      <c r="G43" s="98">
        <v>326</v>
      </c>
      <c r="H43" s="98">
        <v>233</v>
      </c>
      <c r="I43" s="98">
        <v>293</v>
      </c>
      <c r="J43" s="337">
        <v>255</v>
      </c>
      <c r="K43" s="337">
        <v>243</v>
      </c>
      <c r="L43" s="418"/>
    </row>
    <row r="44" spans="1:11" ht="18.75" customHeight="1">
      <c r="A44" s="73" t="s">
        <v>357</v>
      </c>
      <c r="B44" s="249"/>
      <c r="C44" s="250"/>
      <c r="D44" s="24"/>
      <c r="E44" s="24"/>
      <c r="F44" s="24"/>
      <c r="G44" s="24"/>
      <c r="H44" s="24"/>
      <c r="I44" s="24"/>
      <c r="J44" s="24"/>
      <c r="K44" s="24"/>
    </row>
    <row r="45" spans="1:11" ht="10.5" customHeight="1">
      <c r="A45" s="132"/>
      <c r="D45" s="24"/>
      <c r="E45" s="24"/>
      <c r="F45" s="24"/>
      <c r="G45" s="24"/>
      <c r="H45" s="24"/>
      <c r="I45" s="24"/>
      <c r="J45" s="24"/>
      <c r="K45" s="24"/>
    </row>
    <row r="46" spans="4:11" ht="12.75">
      <c r="D46" s="24"/>
      <c r="E46" s="24"/>
      <c r="F46" s="24"/>
      <c r="G46" s="24"/>
      <c r="H46" s="24"/>
      <c r="I46" s="24"/>
      <c r="J46" s="24"/>
      <c r="K46" s="24"/>
    </row>
    <row r="47" spans="4:11" ht="12.75">
      <c r="D47" s="24"/>
      <c r="E47" s="24"/>
      <c r="F47" s="24"/>
      <c r="G47" s="24"/>
      <c r="H47" s="24"/>
      <c r="I47" s="24"/>
      <c r="J47" s="24"/>
      <c r="K47" s="24"/>
    </row>
    <row r="48" spans="4:11" ht="12.75">
      <c r="D48" s="24"/>
      <c r="E48" s="24"/>
      <c r="F48" s="24"/>
      <c r="G48" s="24"/>
      <c r="H48" s="24"/>
      <c r="I48" s="24"/>
      <c r="J48" s="24"/>
      <c r="K48" s="24"/>
    </row>
    <row r="49" spans="4:11" ht="12.75">
      <c r="D49" s="24"/>
      <c r="E49" s="24"/>
      <c r="F49" s="24"/>
      <c r="G49" s="24"/>
      <c r="H49" s="24"/>
      <c r="I49" s="24"/>
      <c r="J49" s="24"/>
      <c r="K49" s="24"/>
    </row>
  </sheetData>
  <mergeCells count="6">
    <mergeCell ref="L1:L43"/>
    <mergeCell ref="A5:A6"/>
    <mergeCell ref="B5:B6"/>
    <mergeCell ref="D5:G5"/>
    <mergeCell ref="H5:K5"/>
    <mergeCell ref="C5:C6"/>
  </mergeCells>
  <printOptions/>
  <pageMargins left="0.61" right="0.25" top="0.58" bottom="0.31" header="0.17" footer="0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50"/>
  <sheetViews>
    <sheetView workbookViewId="0" topLeftCell="A1">
      <pane xSplit="1" ySplit="5" topLeftCell="F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1" sqref="L1:L46"/>
    </sheetView>
  </sheetViews>
  <sheetFormatPr defaultColWidth="9.140625" defaultRowHeight="12.75"/>
  <cols>
    <col min="1" max="1" width="35.7109375" style="24" customWidth="1"/>
    <col min="2" max="3" width="9.7109375" style="24" customWidth="1"/>
    <col min="4" max="11" width="9.7109375" style="1" customWidth="1"/>
    <col min="12" max="12" width="3.8515625" style="24" customWidth="1"/>
    <col min="13" max="13" width="0.13671875" style="24" customWidth="1"/>
    <col min="14" max="16384" width="9.140625" style="24" customWidth="1"/>
  </cols>
  <sheetData>
    <row r="1" spans="1:12" ht="18.75" customHeight="1">
      <c r="A1" s="41" t="s">
        <v>380</v>
      </c>
      <c r="B1" s="3"/>
      <c r="C1" s="3"/>
      <c r="I1" s="116"/>
      <c r="J1" s="116"/>
      <c r="K1" s="116"/>
      <c r="L1" s="421" t="s">
        <v>329</v>
      </c>
    </row>
    <row r="2" spans="1:12" ht="13.5" customHeight="1">
      <c r="A2" s="4"/>
      <c r="B2" s="3"/>
      <c r="C2" s="3"/>
      <c r="D2" s="77"/>
      <c r="E2" s="77"/>
      <c r="F2" s="77"/>
      <c r="I2" s="313"/>
      <c r="J2" s="313"/>
      <c r="K2" s="77" t="s">
        <v>35</v>
      </c>
      <c r="L2" s="421"/>
    </row>
    <row r="3" spans="1:12" ht="0" customHeight="1" hidden="1">
      <c r="A3" s="12"/>
      <c r="B3" s="3"/>
      <c r="C3" s="3"/>
      <c r="D3" s="116"/>
      <c r="E3" s="116"/>
      <c r="F3" s="116"/>
      <c r="G3" s="116"/>
      <c r="H3" s="318"/>
      <c r="I3" s="313"/>
      <c r="J3" s="313"/>
      <c r="K3" s="319"/>
      <c r="L3" s="421"/>
    </row>
    <row r="4" spans="1:12" ht="14.25" customHeight="1">
      <c r="A4" s="419" t="s">
        <v>39</v>
      </c>
      <c r="B4" s="391" t="s">
        <v>280</v>
      </c>
      <c r="C4" s="391" t="s">
        <v>313</v>
      </c>
      <c r="D4" s="374" t="s">
        <v>280</v>
      </c>
      <c r="E4" s="375"/>
      <c r="F4" s="375"/>
      <c r="G4" s="375"/>
      <c r="H4" s="374" t="s">
        <v>313</v>
      </c>
      <c r="I4" s="375"/>
      <c r="J4" s="375"/>
      <c r="K4" s="390"/>
      <c r="L4" s="421"/>
    </row>
    <row r="5" spans="1:12" ht="12" customHeight="1">
      <c r="A5" s="420"/>
      <c r="B5" s="407"/>
      <c r="C5" s="407"/>
      <c r="D5" s="50" t="s">
        <v>215</v>
      </c>
      <c r="E5" s="50" t="s">
        <v>217</v>
      </c>
      <c r="F5" s="50" t="s">
        <v>220</v>
      </c>
      <c r="G5" s="50" t="s">
        <v>269</v>
      </c>
      <c r="H5" s="50" t="s">
        <v>215</v>
      </c>
      <c r="I5" s="50" t="s">
        <v>217</v>
      </c>
      <c r="J5" s="50" t="s">
        <v>220</v>
      </c>
      <c r="K5" s="50" t="s">
        <v>269</v>
      </c>
      <c r="L5" s="421"/>
    </row>
    <row r="6" spans="1:12" ht="9.75" customHeight="1">
      <c r="A6" s="129" t="s">
        <v>233</v>
      </c>
      <c r="B6" s="130"/>
      <c r="C6" s="130"/>
      <c r="D6" s="151"/>
      <c r="E6" s="151"/>
      <c r="F6" s="151"/>
      <c r="G6" s="151"/>
      <c r="H6" s="151"/>
      <c r="I6" s="151"/>
      <c r="J6" s="338"/>
      <c r="K6" s="317"/>
      <c r="L6" s="421"/>
    </row>
    <row r="7" spans="1:12" ht="12" customHeight="1">
      <c r="A7" s="19" t="s">
        <v>245</v>
      </c>
      <c r="B7" s="97">
        <f>SUM(D7:G7)</f>
        <v>407</v>
      </c>
      <c r="C7" s="97">
        <f>SUM(H7:K7)</f>
        <v>581</v>
      </c>
      <c r="D7" s="97">
        <v>105</v>
      </c>
      <c r="E7" s="97">
        <v>73</v>
      </c>
      <c r="F7" s="97">
        <v>130</v>
      </c>
      <c r="G7" s="97">
        <v>99</v>
      </c>
      <c r="H7" s="97">
        <v>192</v>
      </c>
      <c r="I7" s="97">
        <v>70</v>
      </c>
      <c r="J7" s="65">
        <v>165</v>
      </c>
      <c r="K7" s="65">
        <v>154</v>
      </c>
      <c r="L7" s="421"/>
    </row>
    <row r="8" spans="1:12" ht="12" customHeight="1">
      <c r="A8" s="19" t="s">
        <v>246</v>
      </c>
      <c r="B8" s="97">
        <f aca="true" t="shared" si="0" ref="B8:B44">SUM(D8:G8)</f>
        <v>1418</v>
      </c>
      <c r="C8" s="97">
        <f aca="true" t="shared" si="1" ref="C8:C44">SUM(H8:K8)</f>
        <v>3619</v>
      </c>
      <c r="D8" s="97">
        <v>716</v>
      </c>
      <c r="E8" s="97">
        <v>334</v>
      </c>
      <c r="F8" s="97">
        <v>275</v>
      </c>
      <c r="G8" s="97">
        <v>93</v>
      </c>
      <c r="H8" s="97">
        <v>366</v>
      </c>
      <c r="I8" s="97">
        <v>578</v>
      </c>
      <c r="J8" s="65">
        <v>1108</v>
      </c>
      <c r="K8" s="65">
        <v>1567</v>
      </c>
      <c r="L8" s="421"/>
    </row>
    <row r="9" spans="1:12" ht="12" customHeight="1">
      <c r="A9" s="19" t="s">
        <v>115</v>
      </c>
      <c r="B9" s="97">
        <f t="shared" si="0"/>
        <v>1175</v>
      </c>
      <c r="C9" s="97">
        <f t="shared" si="1"/>
        <v>1586</v>
      </c>
      <c r="D9" s="97">
        <v>262</v>
      </c>
      <c r="E9" s="97">
        <v>293</v>
      </c>
      <c r="F9" s="97">
        <v>357</v>
      </c>
      <c r="G9" s="97">
        <v>263</v>
      </c>
      <c r="H9" s="97">
        <v>210</v>
      </c>
      <c r="I9" s="97">
        <v>251</v>
      </c>
      <c r="J9" s="65">
        <v>843</v>
      </c>
      <c r="K9" s="65">
        <v>282</v>
      </c>
      <c r="L9" s="421"/>
    </row>
    <row r="10" spans="1:12" ht="12" customHeight="1">
      <c r="A10" s="19" t="s">
        <v>117</v>
      </c>
      <c r="B10" s="97">
        <f t="shared" si="0"/>
        <v>123</v>
      </c>
      <c r="C10" s="97">
        <f t="shared" si="1"/>
        <v>87</v>
      </c>
      <c r="D10" s="97">
        <v>40</v>
      </c>
      <c r="E10" s="97">
        <v>33</v>
      </c>
      <c r="F10" s="97">
        <v>27</v>
      </c>
      <c r="G10" s="97">
        <v>23</v>
      </c>
      <c r="H10" s="97">
        <v>20</v>
      </c>
      <c r="I10" s="97">
        <v>27</v>
      </c>
      <c r="J10" s="65">
        <v>21</v>
      </c>
      <c r="K10" s="65">
        <v>19</v>
      </c>
      <c r="L10" s="421"/>
    </row>
    <row r="11" spans="1:12" ht="12" customHeight="1">
      <c r="A11" s="19" t="s">
        <v>247</v>
      </c>
      <c r="B11" s="97">
        <f t="shared" si="0"/>
        <v>1246</v>
      </c>
      <c r="C11" s="97">
        <f t="shared" si="1"/>
        <v>1718</v>
      </c>
      <c r="D11" s="97">
        <v>225</v>
      </c>
      <c r="E11" s="97">
        <v>389</v>
      </c>
      <c r="F11" s="97">
        <v>304</v>
      </c>
      <c r="G11" s="97">
        <v>328</v>
      </c>
      <c r="H11" s="97">
        <v>408</v>
      </c>
      <c r="I11" s="97">
        <v>325</v>
      </c>
      <c r="J11" s="65">
        <v>381</v>
      </c>
      <c r="K11" s="65">
        <v>604</v>
      </c>
      <c r="L11" s="421"/>
    </row>
    <row r="12" spans="1:12" ht="12" customHeight="1">
      <c r="A12" s="19" t="s">
        <v>248</v>
      </c>
      <c r="B12" s="97">
        <f t="shared" si="0"/>
        <v>1168</v>
      </c>
      <c r="C12" s="97">
        <f t="shared" si="1"/>
        <v>1531</v>
      </c>
      <c r="D12" s="97">
        <v>222</v>
      </c>
      <c r="E12" s="97">
        <v>291</v>
      </c>
      <c r="F12" s="97">
        <v>305</v>
      </c>
      <c r="G12" s="97">
        <v>350</v>
      </c>
      <c r="H12" s="97">
        <v>246</v>
      </c>
      <c r="I12" s="97">
        <v>356</v>
      </c>
      <c r="J12" s="65">
        <v>433</v>
      </c>
      <c r="K12" s="65">
        <v>496</v>
      </c>
      <c r="L12" s="421"/>
    </row>
    <row r="13" spans="1:12" ht="9.75" customHeight="1">
      <c r="A13" s="19" t="s">
        <v>249</v>
      </c>
      <c r="B13" s="97">
        <f t="shared" si="0"/>
        <v>1737</v>
      </c>
      <c r="C13" s="97">
        <f t="shared" si="1"/>
        <v>3588</v>
      </c>
      <c r="D13" s="97">
        <v>75</v>
      </c>
      <c r="E13" s="97">
        <v>204</v>
      </c>
      <c r="F13" s="97">
        <v>948</v>
      </c>
      <c r="G13" s="97">
        <v>510</v>
      </c>
      <c r="H13" s="97">
        <v>807</v>
      </c>
      <c r="I13" s="97">
        <v>1058</v>
      </c>
      <c r="J13" s="65">
        <v>610</v>
      </c>
      <c r="K13" s="65">
        <v>1113</v>
      </c>
      <c r="L13" s="421"/>
    </row>
    <row r="14" spans="1:12" ht="12" customHeight="1">
      <c r="A14" s="19" t="s">
        <v>123</v>
      </c>
      <c r="B14" s="34">
        <f t="shared" si="0"/>
        <v>596</v>
      </c>
      <c r="C14" s="34">
        <f t="shared" si="1"/>
        <v>305</v>
      </c>
      <c r="D14" s="34">
        <f>'Table 11'!D31-SUM('Table 11'!D32:D43)-SUM(D7:D13)</f>
        <v>71</v>
      </c>
      <c r="E14" s="34">
        <f>'Table 11'!E31-SUM('Table 11'!E32:E43)-SUM(E7:E13)</f>
        <v>254</v>
      </c>
      <c r="F14" s="34">
        <f>'Table 11'!F31-SUM('Table 11'!F32:F43)-SUM(F7:F13)</f>
        <v>209</v>
      </c>
      <c r="G14" s="34">
        <f>'Table 11'!G31-SUM('Table 11'!G32:G43)-SUM(G7:G13)</f>
        <v>62</v>
      </c>
      <c r="H14" s="34">
        <f>'Table 11'!H31-SUM('Table 11'!H32:H43)-SUM(H7:H13)</f>
        <v>61</v>
      </c>
      <c r="I14" s="34">
        <f>'Table 11'!I31-SUM('Table 11'!I32:I43)-SUM(I7:I13)</f>
        <v>100</v>
      </c>
      <c r="J14" s="34">
        <f>'Table 11'!J31-SUM('Table 11'!J32:J43)-SUM(J7:J13)</f>
        <v>70</v>
      </c>
      <c r="K14" s="34">
        <f>'Table 11'!K31-SUM('Table 11'!K32:K43)-SUM(K7:K13)</f>
        <v>74</v>
      </c>
      <c r="L14" s="421"/>
    </row>
    <row r="15" spans="1:12" ht="9.75" customHeight="1">
      <c r="A15" s="25" t="s">
        <v>229</v>
      </c>
      <c r="B15" s="14">
        <f t="shared" si="0"/>
        <v>11821</v>
      </c>
      <c r="C15" s="14">
        <f t="shared" si="1"/>
        <v>11292</v>
      </c>
      <c r="D15" s="14">
        <v>2776</v>
      </c>
      <c r="E15" s="14">
        <v>2867</v>
      </c>
      <c r="F15" s="14">
        <v>2938</v>
      </c>
      <c r="G15" s="14">
        <v>3240</v>
      </c>
      <c r="H15" s="14">
        <v>2413</v>
      </c>
      <c r="I15" s="14">
        <v>2788</v>
      </c>
      <c r="J15" s="16">
        <v>2884</v>
      </c>
      <c r="K15" s="16">
        <v>3207</v>
      </c>
      <c r="L15" s="421"/>
    </row>
    <row r="16" spans="1:12" ht="12" customHeight="1">
      <c r="A16" s="19" t="s">
        <v>250</v>
      </c>
      <c r="B16" s="65">
        <f t="shared" si="0"/>
        <v>61</v>
      </c>
      <c r="C16" s="65">
        <f t="shared" si="1"/>
        <v>11</v>
      </c>
      <c r="D16" s="150">
        <v>32</v>
      </c>
      <c r="E16" s="150">
        <v>5</v>
      </c>
      <c r="F16" s="150">
        <v>23</v>
      </c>
      <c r="G16" s="150">
        <v>1</v>
      </c>
      <c r="H16" s="150" t="s">
        <v>383</v>
      </c>
      <c r="I16" s="150">
        <v>11</v>
      </c>
      <c r="J16" s="150" t="s">
        <v>383</v>
      </c>
      <c r="K16" s="150" t="s">
        <v>383</v>
      </c>
      <c r="L16" s="421"/>
    </row>
    <row r="17" spans="1:12" ht="12" customHeight="1">
      <c r="A17" s="19" t="s">
        <v>251</v>
      </c>
      <c r="B17" s="65">
        <f t="shared" si="0"/>
        <v>88</v>
      </c>
      <c r="C17" s="65">
        <f t="shared" si="1"/>
        <v>47</v>
      </c>
      <c r="D17" s="97">
        <v>29</v>
      </c>
      <c r="E17" s="97">
        <v>27</v>
      </c>
      <c r="F17" s="97">
        <v>16</v>
      </c>
      <c r="G17" s="97">
        <v>16</v>
      </c>
      <c r="H17" s="97">
        <v>12</v>
      </c>
      <c r="I17" s="97">
        <v>9</v>
      </c>
      <c r="J17" s="65">
        <v>12</v>
      </c>
      <c r="K17" s="65">
        <v>14</v>
      </c>
      <c r="L17" s="421"/>
    </row>
    <row r="18" spans="1:12" ht="12" customHeight="1">
      <c r="A18" s="19" t="s">
        <v>252</v>
      </c>
      <c r="B18" s="65">
        <f t="shared" si="0"/>
        <v>5</v>
      </c>
      <c r="C18" s="65">
        <f t="shared" si="1"/>
        <v>9</v>
      </c>
      <c r="D18" s="97">
        <v>1</v>
      </c>
      <c r="E18" s="97">
        <v>1</v>
      </c>
      <c r="F18" s="97">
        <v>2</v>
      </c>
      <c r="G18" s="150">
        <v>1</v>
      </c>
      <c r="H18" s="150" t="s">
        <v>383</v>
      </c>
      <c r="I18" s="150">
        <v>2</v>
      </c>
      <c r="J18" s="109">
        <v>4</v>
      </c>
      <c r="K18" s="109">
        <v>3</v>
      </c>
      <c r="L18" s="421"/>
    </row>
    <row r="19" spans="1:12" ht="12" customHeight="1">
      <c r="A19" s="19" t="s">
        <v>307</v>
      </c>
      <c r="B19" s="65">
        <f t="shared" si="0"/>
        <v>521</v>
      </c>
      <c r="C19" s="65">
        <f t="shared" si="1"/>
        <v>629</v>
      </c>
      <c r="D19" s="97">
        <v>133</v>
      </c>
      <c r="E19" s="97">
        <v>108</v>
      </c>
      <c r="F19" s="97">
        <v>142</v>
      </c>
      <c r="G19" s="97">
        <v>138</v>
      </c>
      <c r="H19" s="97">
        <v>114</v>
      </c>
      <c r="I19" s="97">
        <v>160</v>
      </c>
      <c r="J19" s="65">
        <v>179</v>
      </c>
      <c r="K19" s="65">
        <v>176</v>
      </c>
      <c r="L19" s="421"/>
    </row>
    <row r="20" spans="1:12" ht="12" customHeight="1">
      <c r="A20" s="19" t="s">
        <v>108</v>
      </c>
      <c r="B20" s="97">
        <f t="shared" si="0"/>
        <v>152</v>
      </c>
      <c r="C20" s="97">
        <f t="shared" si="1"/>
        <v>283</v>
      </c>
      <c r="D20" s="97">
        <v>31</v>
      </c>
      <c r="E20" s="97">
        <v>37</v>
      </c>
      <c r="F20" s="97">
        <v>37</v>
      </c>
      <c r="G20" s="97">
        <v>47</v>
      </c>
      <c r="H20" s="97">
        <v>109</v>
      </c>
      <c r="I20" s="97">
        <v>52</v>
      </c>
      <c r="J20" s="65">
        <v>49</v>
      </c>
      <c r="K20" s="65">
        <v>73</v>
      </c>
      <c r="L20" s="421"/>
    </row>
    <row r="21" spans="1:12" ht="12" customHeight="1">
      <c r="A21" s="19" t="s">
        <v>109</v>
      </c>
      <c r="B21" s="97">
        <f t="shared" si="0"/>
        <v>932</v>
      </c>
      <c r="C21" s="97">
        <f t="shared" si="1"/>
        <v>436</v>
      </c>
      <c r="D21" s="97">
        <v>358</v>
      </c>
      <c r="E21" s="97">
        <v>308</v>
      </c>
      <c r="F21" s="97">
        <v>135</v>
      </c>
      <c r="G21" s="97">
        <v>131</v>
      </c>
      <c r="H21" s="97">
        <v>95</v>
      </c>
      <c r="I21" s="97">
        <v>106</v>
      </c>
      <c r="J21" s="65">
        <v>103</v>
      </c>
      <c r="K21" s="65">
        <v>132</v>
      </c>
      <c r="L21" s="421"/>
    </row>
    <row r="22" spans="1:12" ht="12" customHeight="1">
      <c r="A22" s="19" t="s">
        <v>253</v>
      </c>
      <c r="B22" s="65">
        <f t="shared" si="0"/>
        <v>50</v>
      </c>
      <c r="C22" s="65">
        <f t="shared" si="1"/>
        <v>36</v>
      </c>
      <c r="D22" s="97">
        <v>30</v>
      </c>
      <c r="E22" s="97">
        <v>17</v>
      </c>
      <c r="F22" s="150" t="s">
        <v>383</v>
      </c>
      <c r="G22" s="97">
        <v>3</v>
      </c>
      <c r="H22" s="97">
        <v>4</v>
      </c>
      <c r="I22" s="97">
        <v>12</v>
      </c>
      <c r="J22" s="65">
        <v>14</v>
      </c>
      <c r="K22" s="65">
        <v>6</v>
      </c>
      <c r="L22" s="421"/>
    </row>
    <row r="23" spans="1:12" ht="12" customHeight="1">
      <c r="A23" s="19" t="s">
        <v>254</v>
      </c>
      <c r="B23" s="65">
        <f t="shared" si="0"/>
        <v>92</v>
      </c>
      <c r="C23" s="65">
        <f t="shared" si="1"/>
        <v>95</v>
      </c>
      <c r="D23" s="97">
        <v>20</v>
      </c>
      <c r="E23" s="97">
        <v>29</v>
      </c>
      <c r="F23" s="97">
        <v>24</v>
      </c>
      <c r="G23" s="97">
        <v>19</v>
      </c>
      <c r="H23" s="97">
        <v>26</v>
      </c>
      <c r="I23" s="97">
        <v>25</v>
      </c>
      <c r="J23" s="65">
        <v>26</v>
      </c>
      <c r="K23" s="65">
        <v>18</v>
      </c>
      <c r="L23" s="421"/>
    </row>
    <row r="24" spans="1:12" ht="12" customHeight="1">
      <c r="A24" s="19" t="s">
        <v>112</v>
      </c>
      <c r="B24" s="97">
        <f t="shared" si="0"/>
        <v>2</v>
      </c>
      <c r="C24" s="150" t="s">
        <v>383</v>
      </c>
      <c r="D24" s="150">
        <v>1</v>
      </c>
      <c r="E24" s="150" t="s">
        <v>383</v>
      </c>
      <c r="F24" s="150" t="s">
        <v>383</v>
      </c>
      <c r="G24" s="150">
        <v>1</v>
      </c>
      <c r="H24" s="150" t="s">
        <v>383</v>
      </c>
      <c r="I24" s="150" t="s">
        <v>383</v>
      </c>
      <c r="J24" s="150" t="s">
        <v>383</v>
      </c>
      <c r="K24" s="150" t="s">
        <v>383</v>
      </c>
      <c r="L24" s="421"/>
    </row>
    <row r="25" spans="1:12" ht="12" customHeight="1">
      <c r="A25" s="19" t="s">
        <v>101</v>
      </c>
      <c r="B25" s="97">
        <f t="shared" si="0"/>
        <v>102</v>
      </c>
      <c r="C25" s="97">
        <f t="shared" si="1"/>
        <v>115</v>
      </c>
      <c r="D25" s="97">
        <v>33</v>
      </c>
      <c r="E25" s="97">
        <v>17</v>
      </c>
      <c r="F25" s="97">
        <v>19</v>
      </c>
      <c r="G25" s="97">
        <v>33</v>
      </c>
      <c r="H25" s="97">
        <v>49</v>
      </c>
      <c r="I25" s="97">
        <v>27</v>
      </c>
      <c r="J25" s="65">
        <v>19</v>
      </c>
      <c r="K25" s="65">
        <v>20</v>
      </c>
      <c r="L25" s="421"/>
    </row>
    <row r="26" spans="1:12" ht="12" customHeight="1">
      <c r="A26" s="19" t="s">
        <v>262</v>
      </c>
      <c r="B26" s="97">
        <f t="shared" si="0"/>
        <v>187</v>
      </c>
      <c r="C26" s="97">
        <f t="shared" si="1"/>
        <v>282</v>
      </c>
      <c r="D26" s="97">
        <v>12</v>
      </c>
      <c r="E26" s="97">
        <v>27</v>
      </c>
      <c r="F26" s="97">
        <v>14</v>
      </c>
      <c r="G26" s="97">
        <v>134</v>
      </c>
      <c r="H26" s="97">
        <v>23</v>
      </c>
      <c r="I26" s="97">
        <v>76</v>
      </c>
      <c r="J26" s="65">
        <v>95</v>
      </c>
      <c r="K26" s="65">
        <v>88</v>
      </c>
      <c r="L26" s="421"/>
    </row>
    <row r="27" spans="1:12" ht="12" customHeight="1">
      <c r="A27" s="19" t="s">
        <v>116</v>
      </c>
      <c r="B27" s="97">
        <f t="shared" si="0"/>
        <v>8562</v>
      </c>
      <c r="C27" s="97">
        <f t="shared" si="1"/>
        <v>8001</v>
      </c>
      <c r="D27" s="97">
        <v>1955</v>
      </c>
      <c r="E27" s="97">
        <v>2127</v>
      </c>
      <c r="F27" s="97">
        <v>2122</v>
      </c>
      <c r="G27" s="97">
        <v>2358</v>
      </c>
      <c r="H27" s="97">
        <v>1673</v>
      </c>
      <c r="I27" s="97">
        <v>2027</v>
      </c>
      <c r="J27" s="65">
        <v>1988</v>
      </c>
      <c r="K27" s="65">
        <v>2313</v>
      </c>
      <c r="L27" s="421"/>
    </row>
    <row r="28" spans="1:12" ht="12" customHeight="1">
      <c r="A28" s="19" t="s">
        <v>118</v>
      </c>
      <c r="B28" s="97">
        <f t="shared" si="0"/>
        <v>221</v>
      </c>
      <c r="C28" s="97">
        <f t="shared" si="1"/>
        <v>196</v>
      </c>
      <c r="D28" s="97">
        <v>62</v>
      </c>
      <c r="E28" s="97">
        <v>37</v>
      </c>
      <c r="F28" s="97">
        <v>53</v>
      </c>
      <c r="G28" s="97">
        <v>69</v>
      </c>
      <c r="H28" s="97">
        <v>35</v>
      </c>
      <c r="I28" s="97">
        <v>36</v>
      </c>
      <c r="J28" s="65">
        <v>55</v>
      </c>
      <c r="K28" s="65">
        <v>70</v>
      </c>
      <c r="L28" s="421"/>
    </row>
    <row r="29" spans="1:12" ht="12" customHeight="1">
      <c r="A29" s="70" t="s">
        <v>121</v>
      </c>
      <c r="B29" s="97">
        <f t="shared" si="0"/>
        <v>227</v>
      </c>
      <c r="C29" s="97">
        <f t="shared" si="1"/>
        <v>255</v>
      </c>
      <c r="D29" s="97">
        <v>37</v>
      </c>
      <c r="E29" s="97">
        <v>41</v>
      </c>
      <c r="F29" s="97">
        <v>94</v>
      </c>
      <c r="G29" s="97">
        <v>55</v>
      </c>
      <c r="H29" s="97">
        <v>45</v>
      </c>
      <c r="I29" s="97">
        <v>44</v>
      </c>
      <c r="J29" s="65">
        <v>60</v>
      </c>
      <c r="K29" s="65">
        <v>106</v>
      </c>
      <c r="L29" s="421"/>
    </row>
    <row r="30" spans="1:12" ht="12" customHeight="1">
      <c r="A30" s="19" t="s">
        <v>122</v>
      </c>
      <c r="B30" s="65">
        <f t="shared" si="0"/>
        <v>69</v>
      </c>
      <c r="C30" s="65">
        <f t="shared" si="1"/>
        <v>85</v>
      </c>
      <c r="D30" s="97">
        <v>12</v>
      </c>
      <c r="E30" s="97">
        <v>12</v>
      </c>
      <c r="F30" s="97">
        <v>22</v>
      </c>
      <c r="G30" s="97">
        <v>23</v>
      </c>
      <c r="H30" s="97">
        <v>12</v>
      </c>
      <c r="I30" s="97">
        <v>16</v>
      </c>
      <c r="J30" s="65">
        <v>39</v>
      </c>
      <c r="K30" s="65">
        <v>18</v>
      </c>
      <c r="L30" s="421"/>
    </row>
    <row r="31" spans="1:12" ht="9.75" customHeight="1">
      <c r="A31" s="19" t="s">
        <v>123</v>
      </c>
      <c r="B31" s="65">
        <f t="shared" si="0"/>
        <v>550</v>
      </c>
      <c r="C31" s="65">
        <f t="shared" si="1"/>
        <v>812</v>
      </c>
      <c r="D31" s="65">
        <f aca="true" t="shared" si="2" ref="D31:K31">D15-SUM(D16:D30)</f>
        <v>30</v>
      </c>
      <c r="E31" s="65">
        <f t="shared" si="2"/>
        <v>74</v>
      </c>
      <c r="F31" s="65">
        <f t="shared" si="2"/>
        <v>235</v>
      </c>
      <c r="G31" s="65">
        <f t="shared" si="2"/>
        <v>211</v>
      </c>
      <c r="H31" s="65">
        <f t="shared" si="2"/>
        <v>216</v>
      </c>
      <c r="I31" s="65">
        <f t="shared" si="2"/>
        <v>185</v>
      </c>
      <c r="J31" s="65">
        <f t="shared" si="2"/>
        <v>241</v>
      </c>
      <c r="K31" s="65">
        <f t="shared" si="2"/>
        <v>170</v>
      </c>
      <c r="L31" s="421"/>
    </row>
    <row r="32" spans="1:12" ht="9.75" customHeight="1">
      <c r="A32" s="25" t="s">
        <v>230</v>
      </c>
      <c r="B32" s="14">
        <f t="shared" si="0"/>
        <v>3399</v>
      </c>
      <c r="C32" s="14">
        <f t="shared" si="1"/>
        <v>3807</v>
      </c>
      <c r="D32" s="14">
        <v>730</v>
      </c>
      <c r="E32" s="14">
        <v>872</v>
      </c>
      <c r="F32" s="14">
        <v>912</v>
      </c>
      <c r="G32" s="14">
        <v>885</v>
      </c>
      <c r="H32" s="14">
        <v>683</v>
      </c>
      <c r="I32" s="14">
        <v>1179</v>
      </c>
      <c r="J32" s="16">
        <v>862</v>
      </c>
      <c r="K32" s="16">
        <v>1083</v>
      </c>
      <c r="L32" s="421"/>
    </row>
    <row r="33" spans="1:12" ht="12" customHeight="1">
      <c r="A33" s="19" t="s">
        <v>255</v>
      </c>
      <c r="B33" s="65">
        <f t="shared" si="0"/>
        <v>910</v>
      </c>
      <c r="C33" s="65">
        <f t="shared" si="1"/>
        <v>1137</v>
      </c>
      <c r="D33" s="97">
        <v>125</v>
      </c>
      <c r="E33" s="97">
        <v>391</v>
      </c>
      <c r="F33" s="97">
        <v>129</v>
      </c>
      <c r="G33" s="97">
        <v>265</v>
      </c>
      <c r="H33" s="97">
        <v>208</v>
      </c>
      <c r="I33" s="97">
        <v>325</v>
      </c>
      <c r="J33" s="65">
        <v>222</v>
      </c>
      <c r="K33" s="65">
        <v>382</v>
      </c>
      <c r="L33" s="421"/>
    </row>
    <row r="34" spans="1:12" ht="12" customHeight="1">
      <c r="A34" s="19" t="s">
        <v>256</v>
      </c>
      <c r="B34" s="65">
        <f t="shared" si="0"/>
        <v>473</v>
      </c>
      <c r="C34" s="65">
        <f t="shared" si="1"/>
        <v>394</v>
      </c>
      <c r="D34" s="97">
        <v>131</v>
      </c>
      <c r="E34" s="97">
        <v>47</v>
      </c>
      <c r="F34" s="97">
        <v>151</v>
      </c>
      <c r="G34" s="97">
        <v>144</v>
      </c>
      <c r="H34" s="97">
        <v>79</v>
      </c>
      <c r="I34" s="97">
        <v>149</v>
      </c>
      <c r="J34" s="65">
        <v>99</v>
      </c>
      <c r="K34" s="65">
        <v>67</v>
      </c>
      <c r="L34" s="421"/>
    </row>
    <row r="35" spans="1:12" ht="12" customHeight="1">
      <c r="A35" s="19" t="s">
        <v>106</v>
      </c>
      <c r="B35" s="97">
        <f t="shared" si="0"/>
        <v>89</v>
      </c>
      <c r="C35" s="97">
        <f t="shared" si="1"/>
        <v>60</v>
      </c>
      <c r="D35" s="97">
        <v>22</v>
      </c>
      <c r="E35" s="97">
        <v>13</v>
      </c>
      <c r="F35" s="97">
        <v>13</v>
      </c>
      <c r="G35" s="97">
        <v>41</v>
      </c>
      <c r="H35" s="97">
        <v>13</v>
      </c>
      <c r="I35" s="97">
        <v>17</v>
      </c>
      <c r="J35" s="65">
        <v>14</v>
      </c>
      <c r="K35" s="65">
        <v>16</v>
      </c>
      <c r="L35" s="421"/>
    </row>
    <row r="36" spans="1:12" ht="12" customHeight="1">
      <c r="A36" s="19" t="s">
        <v>257</v>
      </c>
      <c r="B36" s="65">
        <f t="shared" si="0"/>
        <v>42</v>
      </c>
      <c r="C36" s="65">
        <f t="shared" si="1"/>
        <v>55</v>
      </c>
      <c r="D36" s="97">
        <v>5</v>
      </c>
      <c r="E36" s="97">
        <v>11</v>
      </c>
      <c r="F36" s="97">
        <v>10</v>
      </c>
      <c r="G36" s="97">
        <v>16</v>
      </c>
      <c r="H36" s="97">
        <v>14</v>
      </c>
      <c r="I36" s="97">
        <v>8</v>
      </c>
      <c r="J36" s="65">
        <v>17</v>
      </c>
      <c r="K36" s="65">
        <v>16</v>
      </c>
      <c r="L36" s="421"/>
    </row>
    <row r="37" spans="1:12" ht="12" customHeight="1">
      <c r="A37" s="19" t="s">
        <v>258</v>
      </c>
      <c r="B37" s="65">
        <f t="shared" si="0"/>
        <v>23</v>
      </c>
      <c r="C37" s="65">
        <f t="shared" si="1"/>
        <v>45</v>
      </c>
      <c r="D37" s="97">
        <v>3</v>
      </c>
      <c r="E37" s="97">
        <v>7</v>
      </c>
      <c r="F37" s="97">
        <v>6</v>
      </c>
      <c r="G37" s="97">
        <v>7</v>
      </c>
      <c r="H37" s="97">
        <v>8</v>
      </c>
      <c r="I37" s="97">
        <v>19</v>
      </c>
      <c r="J37" s="65">
        <v>8</v>
      </c>
      <c r="K37" s="65">
        <v>10</v>
      </c>
      <c r="L37" s="421"/>
    </row>
    <row r="38" spans="1:12" ht="12" customHeight="1">
      <c r="A38" s="19" t="s">
        <v>259</v>
      </c>
      <c r="B38" s="65">
        <f t="shared" si="0"/>
        <v>4</v>
      </c>
      <c r="C38" s="65">
        <f t="shared" si="1"/>
        <v>17</v>
      </c>
      <c r="D38" s="150" t="s">
        <v>383</v>
      </c>
      <c r="E38" s="150">
        <v>3</v>
      </c>
      <c r="F38" s="150" t="s">
        <v>383</v>
      </c>
      <c r="G38" s="150">
        <v>1</v>
      </c>
      <c r="H38" s="150" t="s">
        <v>383</v>
      </c>
      <c r="I38" s="150">
        <v>1</v>
      </c>
      <c r="J38" s="150" t="s">
        <v>383</v>
      </c>
      <c r="K38" s="109">
        <v>16</v>
      </c>
      <c r="L38" s="421"/>
    </row>
    <row r="39" spans="1:12" ht="12" customHeight="1">
      <c r="A39" s="19" t="s">
        <v>120</v>
      </c>
      <c r="B39" s="65">
        <f t="shared" si="0"/>
        <v>1651</v>
      </c>
      <c r="C39" s="65">
        <f t="shared" si="1"/>
        <v>2037</v>
      </c>
      <c r="D39" s="97">
        <v>355</v>
      </c>
      <c r="E39" s="97">
        <v>389</v>
      </c>
      <c r="F39" s="97">
        <v>511</v>
      </c>
      <c r="G39" s="97">
        <v>396</v>
      </c>
      <c r="H39" s="97">
        <v>343</v>
      </c>
      <c r="I39" s="97">
        <v>648</v>
      </c>
      <c r="J39" s="65">
        <v>492</v>
      </c>
      <c r="K39" s="65">
        <v>554</v>
      </c>
      <c r="L39" s="421"/>
    </row>
    <row r="40" spans="1:12" ht="9.75" customHeight="1">
      <c r="A40" s="19" t="s">
        <v>123</v>
      </c>
      <c r="B40" s="65">
        <f t="shared" si="0"/>
        <v>207</v>
      </c>
      <c r="C40" s="65">
        <f t="shared" si="1"/>
        <v>62</v>
      </c>
      <c r="D40" s="65">
        <f aca="true" t="shared" si="3" ref="D40:K40">D32-SUM(D33:D39)</f>
        <v>89</v>
      </c>
      <c r="E40" s="65">
        <f t="shared" si="3"/>
        <v>11</v>
      </c>
      <c r="F40" s="65">
        <f t="shared" si="3"/>
        <v>92</v>
      </c>
      <c r="G40" s="65">
        <f t="shared" si="3"/>
        <v>15</v>
      </c>
      <c r="H40" s="65">
        <f t="shared" si="3"/>
        <v>18</v>
      </c>
      <c r="I40" s="65">
        <f t="shared" si="3"/>
        <v>12</v>
      </c>
      <c r="J40" s="65">
        <f t="shared" si="3"/>
        <v>10</v>
      </c>
      <c r="K40" s="65">
        <f t="shared" si="3"/>
        <v>22</v>
      </c>
      <c r="L40" s="421"/>
    </row>
    <row r="41" spans="1:13" ht="11.25" customHeight="1">
      <c r="A41" s="25" t="s">
        <v>231</v>
      </c>
      <c r="B41" s="14">
        <f t="shared" si="0"/>
        <v>3619</v>
      </c>
      <c r="C41" s="14">
        <f t="shared" si="1"/>
        <v>3655</v>
      </c>
      <c r="D41" s="14">
        <v>780</v>
      </c>
      <c r="E41" s="14">
        <v>1024</v>
      </c>
      <c r="F41" s="14">
        <v>894</v>
      </c>
      <c r="G41" s="14">
        <v>921</v>
      </c>
      <c r="H41" s="14">
        <v>905</v>
      </c>
      <c r="I41" s="14">
        <v>921</v>
      </c>
      <c r="J41" s="16">
        <v>870</v>
      </c>
      <c r="K41" s="16">
        <v>959</v>
      </c>
      <c r="L41" s="421"/>
      <c r="M41" s="128"/>
    </row>
    <row r="42" spans="1:13" ht="9.75" customHeight="1">
      <c r="A42" s="19" t="s">
        <v>105</v>
      </c>
      <c r="B42" s="97">
        <f t="shared" si="0"/>
        <v>2845</v>
      </c>
      <c r="C42" s="97">
        <f t="shared" si="1"/>
        <v>2698</v>
      </c>
      <c r="D42" s="97">
        <v>688</v>
      </c>
      <c r="E42" s="97">
        <v>766</v>
      </c>
      <c r="F42" s="97">
        <v>606</v>
      </c>
      <c r="G42" s="97">
        <v>785</v>
      </c>
      <c r="H42" s="97">
        <v>620</v>
      </c>
      <c r="I42" s="97">
        <v>655</v>
      </c>
      <c r="J42" s="65">
        <v>683</v>
      </c>
      <c r="K42" s="65">
        <v>740</v>
      </c>
      <c r="L42" s="421"/>
      <c r="M42" s="128"/>
    </row>
    <row r="43" spans="1:12" ht="12" customHeight="1">
      <c r="A43" s="19" t="s">
        <v>111</v>
      </c>
      <c r="B43" s="65">
        <f t="shared" si="0"/>
        <v>506</v>
      </c>
      <c r="C43" s="65">
        <f t="shared" si="1"/>
        <v>823</v>
      </c>
      <c r="D43" s="65">
        <v>91</v>
      </c>
      <c r="E43" s="97">
        <v>156</v>
      </c>
      <c r="F43" s="97">
        <v>128</v>
      </c>
      <c r="G43" s="97">
        <v>131</v>
      </c>
      <c r="H43" s="97">
        <v>205</v>
      </c>
      <c r="I43" s="97">
        <v>239</v>
      </c>
      <c r="J43" s="65">
        <v>174</v>
      </c>
      <c r="K43" s="65">
        <v>205</v>
      </c>
      <c r="L43" s="421"/>
    </row>
    <row r="44" spans="1:12" ht="12" customHeight="1">
      <c r="A44" s="20" t="s">
        <v>123</v>
      </c>
      <c r="B44" s="98">
        <f t="shared" si="0"/>
        <v>268</v>
      </c>
      <c r="C44" s="98">
        <f t="shared" si="1"/>
        <v>134</v>
      </c>
      <c r="D44" s="98">
        <f aca="true" t="shared" si="4" ref="D44:K44">D41-SUM(D42:D43)</f>
        <v>1</v>
      </c>
      <c r="E44" s="98">
        <f t="shared" si="4"/>
        <v>102</v>
      </c>
      <c r="F44" s="98">
        <f t="shared" si="4"/>
        <v>160</v>
      </c>
      <c r="G44" s="98">
        <f t="shared" si="4"/>
        <v>5</v>
      </c>
      <c r="H44" s="98">
        <f t="shared" si="4"/>
        <v>80</v>
      </c>
      <c r="I44" s="98">
        <f t="shared" si="4"/>
        <v>27</v>
      </c>
      <c r="J44" s="98">
        <f t="shared" si="4"/>
        <v>13</v>
      </c>
      <c r="K44" s="98">
        <f t="shared" si="4"/>
        <v>14</v>
      </c>
      <c r="L44" s="421"/>
    </row>
    <row r="45" spans="1:12" ht="13.5" customHeight="1">
      <c r="A45" s="251" t="s">
        <v>337</v>
      </c>
      <c r="B45" s="250"/>
      <c r="C45" s="250"/>
      <c r="D45" s="24"/>
      <c r="E45" s="24"/>
      <c r="F45" s="24"/>
      <c r="G45" s="24"/>
      <c r="H45" s="24"/>
      <c r="I45" s="24"/>
      <c r="J45" s="24"/>
      <c r="L45" s="421"/>
    </row>
    <row r="46" spans="1:12" ht="12" customHeight="1">
      <c r="A46" s="251" t="s">
        <v>336</v>
      </c>
      <c r="D46" s="24"/>
      <c r="E46" s="24"/>
      <c r="F46" s="24"/>
      <c r="G46" s="24"/>
      <c r="H46" s="24"/>
      <c r="I46" s="24"/>
      <c r="J46" s="24"/>
      <c r="L46" s="421"/>
    </row>
    <row r="47" spans="4:10" ht="12.75">
      <c r="D47" s="24"/>
      <c r="E47" s="24"/>
      <c r="F47" s="24"/>
      <c r="G47" s="24"/>
      <c r="H47" s="24"/>
      <c r="I47" s="24"/>
      <c r="J47" s="24"/>
    </row>
    <row r="48" spans="4:10" ht="12.75">
      <c r="D48" s="24"/>
      <c r="E48" s="24"/>
      <c r="F48" s="24"/>
      <c r="G48" s="24"/>
      <c r="H48" s="24"/>
      <c r="I48" s="24"/>
      <c r="J48" s="24"/>
    </row>
    <row r="49" spans="4:10" ht="12.75">
      <c r="D49" s="24"/>
      <c r="E49" s="24"/>
      <c r="F49" s="24"/>
      <c r="G49" s="24"/>
      <c r="H49" s="24"/>
      <c r="I49" s="24"/>
      <c r="J49" s="24"/>
    </row>
    <row r="50" spans="4:10" ht="12.75">
      <c r="D50" s="24"/>
      <c r="E50" s="24"/>
      <c r="F50" s="24"/>
      <c r="G50" s="24"/>
      <c r="H50" s="24"/>
      <c r="I50" s="24"/>
      <c r="J50" s="24"/>
    </row>
  </sheetData>
  <mergeCells count="6">
    <mergeCell ref="L1:L46"/>
    <mergeCell ref="A4:A5"/>
    <mergeCell ref="B4:B5"/>
    <mergeCell ref="D4:G4"/>
    <mergeCell ref="H4:K4"/>
    <mergeCell ref="C4:C5"/>
  </mergeCells>
  <printOptions/>
  <pageMargins left="0.69" right="0.25" top="0.53" bottom="0.24" header="0" footer="0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60"/>
  <sheetViews>
    <sheetView workbookViewId="0" topLeftCell="A5">
      <pane xSplit="1" ySplit="3" topLeftCell="G8" activePane="bottomRight" state="frozen"/>
      <selection pane="topLeft" activeCell="A5" sqref="A5"/>
      <selection pane="topRight" activeCell="B5" sqref="B5"/>
      <selection pane="bottomLeft" activeCell="A8" sqref="A8"/>
      <selection pane="bottomRight" activeCell="N1" sqref="N1:N36"/>
    </sheetView>
  </sheetViews>
  <sheetFormatPr defaultColWidth="9.140625" defaultRowHeight="12.75"/>
  <cols>
    <col min="1" max="1" width="19.28125" style="199" customWidth="1"/>
    <col min="2" max="2" width="10.7109375" style="99" customWidth="1"/>
    <col min="3" max="5" width="10.28125" style="99" customWidth="1"/>
    <col min="6" max="13" width="10.28125" style="101" customWidth="1"/>
    <col min="14" max="14" width="4.57421875" style="21" customWidth="1"/>
    <col min="15" max="16384" width="9.140625" style="21" customWidth="1"/>
  </cols>
  <sheetData>
    <row r="1" spans="1:14" s="159" customFormat="1" ht="21" customHeight="1">
      <c r="A1" s="422" t="s">
        <v>319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385" t="s">
        <v>331</v>
      </c>
    </row>
    <row r="2" spans="1:14" s="159" customFormat="1" ht="3.75" customHeight="1">
      <c r="A2" s="199"/>
      <c r="B2" s="160"/>
      <c r="C2" s="160"/>
      <c r="D2" s="160"/>
      <c r="E2" s="160"/>
      <c r="F2" s="161"/>
      <c r="G2" s="161"/>
      <c r="H2" s="161"/>
      <c r="I2" s="161"/>
      <c r="J2" s="161"/>
      <c r="K2" s="161"/>
      <c r="L2" s="161"/>
      <c r="M2" s="161"/>
      <c r="N2" s="385"/>
    </row>
    <row r="3" spans="1:14" s="159" customFormat="1" ht="11.25" customHeight="1">
      <c r="A3" s="199"/>
      <c r="B3" s="160"/>
      <c r="C3" s="160"/>
      <c r="D3" s="160"/>
      <c r="E3" s="160"/>
      <c r="F3" s="161"/>
      <c r="G3" s="161"/>
      <c r="H3" s="161"/>
      <c r="M3" s="322" t="s">
        <v>261</v>
      </c>
      <c r="N3" s="385"/>
    </row>
    <row r="4" spans="1:14" s="159" customFormat="1" ht="3" customHeight="1">
      <c r="A4" s="199"/>
      <c r="B4" s="160"/>
      <c r="C4" s="160"/>
      <c r="D4" s="160"/>
      <c r="E4" s="160"/>
      <c r="F4" s="162"/>
      <c r="G4" s="162"/>
      <c r="H4" s="162"/>
      <c r="I4" s="162"/>
      <c r="J4" s="162"/>
      <c r="K4" s="162"/>
      <c r="L4" s="162"/>
      <c r="M4" s="162"/>
      <c r="N4" s="385"/>
    </row>
    <row r="5" spans="1:14" s="159" customFormat="1" ht="13.5" customHeight="1">
      <c r="A5" s="428" t="s">
        <v>142</v>
      </c>
      <c r="B5" s="431" t="s">
        <v>311</v>
      </c>
      <c r="C5" s="432"/>
      <c r="D5" s="431" t="s">
        <v>338</v>
      </c>
      <c r="E5" s="432"/>
      <c r="F5" s="425" t="s">
        <v>335</v>
      </c>
      <c r="G5" s="426"/>
      <c r="H5" s="426"/>
      <c r="I5" s="426"/>
      <c r="J5" s="426"/>
      <c r="K5" s="426"/>
      <c r="L5" s="426"/>
      <c r="M5" s="427"/>
      <c r="N5" s="385"/>
    </row>
    <row r="6" spans="1:14" s="159" customFormat="1" ht="12" customHeight="1">
      <c r="A6" s="429"/>
      <c r="B6" s="433"/>
      <c r="C6" s="434"/>
      <c r="D6" s="433"/>
      <c r="E6" s="434"/>
      <c r="F6" s="423" t="s">
        <v>0</v>
      </c>
      <c r="G6" s="424"/>
      <c r="H6" s="423" t="s">
        <v>1</v>
      </c>
      <c r="I6" s="424"/>
      <c r="J6" s="423" t="s">
        <v>2</v>
      </c>
      <c r="K6" s="424"/>
      <c r="L6" s="423" t="s">
        <v>3</v>
      </c>
      <c r="M6" s="424"/>
      <c r="N6" s="385"/>
    </row>
    <row r="7" spans="1:14" s="159" customFormat="1" ht="29.25" customHeight="1">
      <c r="A7" s="430"/>
      <c r="B7" s="171" t="s">
        <v>273</v>
      </c>
      <c r="C7" s="171" t="s">
        <v>358</v>
      </c>
      <c r="D7" s="171" t="s">
        <v>273</v>
      </c>
      <c r="E7" s="171" t="s">
        <v>358</v>
      </c>
      <c r="F7" s="171" t="s">
        <v>143</v>
      </c>
      <c r="G7" s="171" t="s">
        <v>358</v>
      </c>
      <c r="H7" s="171" t="s">
        <v>143</v>
      </c>
      <c r="I7" s="171" t="s">
        <v>358</v>
      </c>
      <c r="J7" s="171" t="s">
        <v>143</v>
      </c>
      <c r="K7" s="171" t="s">
        <v>358</v>
      </c>
      <c r="L7" s="171" t="s">
        <v>143</v>
      </c>
      <c r="M7" s="171" t="s">
        <v>358</v>
      </c>
      <c r="N7" s="385"/>
    </row>
    <row r="8" spans="1:14" s="159" customFormat="1" ht="16.5" customHeight="1">
      <c r="A8" s="103" t="s">
        <v>144</v>
      </c>
      <c r="B8" s="131">
        <v>11365659</v>
      </c>
      <c r="C8" s="131">
        <v>4860117</v>
      </c>
      <c r="D8" s="131">
        <f>F8+H8+J8+L8</f>
        <v>10570470</v>
      </c>
      <c r="E8" s="131">
        <f>G8+I8+K8+M8</f>
        <v>5488105</v>
      </c>
      <c r="F8" s="131">
        <v>2299207</v>
      </c>
      <c r="G8" s="131">
        <v>1143967</v>
      </c>
      <c r="H8" s="131">
        <v>2600234</v>
      </c>
      <c r="I8" s="131">
        <v>1361337</v>
      </c>
      <c r="J8" s="131">
        <v>2666178</v>
      </c>
      <c r="K8" s="131">
        <v>1405929</v>
      </c>
      <c r="L8" s="131">
        <v>3004851</v>
      </c>
      <c r="M8" s="131">
        <v>1576872</v>
      </c>
      <c r="N8" s="385"/>
    </row>
    <row r="9" spans="1:14" s="159" customFormat="1" ht="16.5" customHeight="1">
      <c r="A9" s="102" t="s">
        <v>288</v>
      </c>
      <c r="B9" s="270">
        <v>8</v>
      </c>
      <c r="C9" s="271">
        <v>0</v>
      </c>
      <c r="D9" s="271">
        <f aca="true" t="shared" si="0" ref="D9:D33">F9+H9+J9+L9</f>
        <v>0</v>
      </c>
      <c r="E9" s="271">
        <f aca="true" t="shared" si="1" ref="E9:E33">G9+I9+K9+M9</f>
        <v>0</v>
      </c>
      <c r="F9" s="271">
        <v>0</v>
      </c>
      <c r="G9" s="271">
        <v>0</v>
      </c>
      <c r="H9" s="271">
        <v>0</v>
      </c>
      <c r="I9" s="271">
        <v>0</v>
      </c>
      <c r="J9" s="271">
        <v>0</v>
      </c>
      <c r="K9" s="271">
        <v>0</v>
      </c>
      <c r="L9" s="271">
        <v>0</v>
      </c>
      <c r="M9" s="271">
        <v>0</v>
      </c>
      <c r="N9" s="385"/>
    </row>
    <row r="10" spans="1:14" s="159" customFormat="1" ht="16.5" customHeight="1">
      <c r="A10" s="102" t="s">
        <v>289</v>
      </c>
      <c r="B10" s="270">
        <v>583</v>
      </c>
      <c r="C10" s="270">
        <v>1</v>
      </c>
      <c r="D10" s="270">
        <f t="shared" si="0"/>
        <v>619</v>
      </c>
      <c r="E10" s="270">
        <f t="shared" si="1"/>
        <v>273</v>
      </c>
      <c r="F10" s="120">
        <v>57</v>
      </c>
      <c r="G10" s="271">
        <v>0</v>
      </c>
      <c r="H10" s="120">
        <v>97</v>
      </c>
      <c r="I10" s="271">
        <v>0</v>
      </c>
      <c r="J10" s="120">
        <v>240</v>
      </c>
      <c r="K10" s="120">
        <v>273</v>
      </c>
      <c r="L10" s="120">
        <v>225</v>
      </c>
      <c r="M10" s="271">
        <v>0</v>
      </c>
      <c r="N10" s="385"/>
    </row>
    <row r="11" spans="1:14" s="159" customFormat="1" ht="16.5" customHeight="1">
      <c r="A11" s="102" t="s">
        <v>290</v>
      </c>
      <c r="B11" s="271">
        <v>0</v>
      </c>
      <c r="C11" s="270">
        <v>185</v>
      </c>
      <c r="D11" s="270">
        <f t="shared" si="0"/>
        <v>905</v>
      </c>
      <c r="E11" s="270">
        <f t="shared" si="1"/>
        <v>16395</v>
      </c>
      <c r="F11" s="271">
        <v>0</v>
      </c>
      <c r="G11" s="120">
        <v>180</v>
      </c>
      <c r="H11" s="120">
        <v>905</v>
      </c>
      <c r="I11" s="271">
        <v>0</v>
      </c>
      <c r="J11" s="271">
        <v>0</v>
      </c>
      <c r="K11" s="120">
        <v>16215</v>
      </c>
      <c r="L11" s="271">
        <v>0</v>
      </c>
      <c r="M11" s="271">
        <v>0</v>
      </c>
      <c r="N11" s="385"/>
    </row>
    <row r="12" spans="1:14" s="159" customFormat="1" ht="16.5" customHeight="1">
      <c r="A12" s="102" t="s">
        <v>291</v>
      </c>
      <c r="B12" s="120">
        <v>1526</v>
      </c>
      <c r="C12" s="120">
        <v>7730</v>
      </c>
      <c r="D12" s="271">
        <f>F12+H12+J12+L12</f>
        <v>0</v>
      </c>
      <c r="E12" s="271">
        <f>G12+I12+K12+M12</f>
        <v>0</v>
      </c>
      <c r="F12" s="271">
        <v>0</v>
      </c>
      <c r="G12" s="271">
        <v>0</v>
      </c>
      <c r="H12" s="271">
        <v>0</v>
      </c>
      <c r="I12" s="271">
        <v>0</v>
      </c>
      <c r="J12" s="271">
        <v>0</v>
      </c>
      <c r="K12" s="271">
        <v>0</v>
      </c>
      <c r="L12" s="271">
        <v>0</v>
      </c>
      <c r="M12" s="271">
        <v>0</v>
      </c>
      <c r="N12" s="385"/>
    </row>
    <row r="13" spans="1:14" s="159" customFormat="1" ht="16.5" customHeight="1">
      <c r="A13" s="102" t="s">
        <v>161</v>
      </c>
      <c r="B13" s="120">
        <v>31958</v>
      </c>
      <c r="C13" s="120">
        <v>8592</v>
      </c>
      <c r="D13" s="270">
        <f t="shared" si="0"/>
        <v>50442</v>
      </c>
      <c r="E13" s="270">
        <f t="shared" si="1"/>
        <v>10196</v>
      </c>
      <c r="F13" s="271">
        <v>0</v>
      </c>
      <c r="G13" s="120">
        <v>3012</v>
      </c>
      <c r="H13" s="120">
        <v>18396</v>
      </c>
      <c r="I13" s="120">
        <v>2197</v>
      </c>
      <c r="J13" s="120">
        <v>14831</v>
      </c>
      <c r="K13" s="120">
        <v>2458</v>
      </c>
      <c r="L13" s="120">
        <v>17215</v>
      </c>
      <c r="M13" s="120">
        <v>2529</v>
      </c>
      <c r="N13" s="385"/>
    </row>
    <row r="14" spans="1:14" s="159" customFormat="1" ht="16.5" customHeight="1">
      <c r="A14" s="102" t="s">
        <v>158</v>
      </c>
      <c r="B14" s="120">
        <v>7860</v>
      </c>
      <c r="C14" s="120">
        <v>18229</v>
      </c>
      <c r="D14" s="120">
        <f t="shared" si="0"/>
        <v>11270</v>
      </c>
      <c r="E14" s="120">
        <f t="shared" si="1"/>
        <v>10844</v>
      </c>
      <c r="F14" s="120">
        <v>2693</v>
      </c>
      <c r="G14" s="120">
        <v>2403</v>
      </c>
      <c r="H14" s="120">
        <v>2353</v>
      </c>
      <c r="I14" s="120">
        <v>4837</v>
      </c>
      <c r="J14" s="120">
        <v>5455</v>
      </c>
      <c r="K14" s="120">
        <v>571</v>
      </c>
      <c r="L14" s="120">
        <v>769</v>
      </c>
      <c r="M14" s="120">
        <v>3033</v>
      </c>
      <c r="N14" s="385"/>
    </row>
    <row r="15" spans="1:14" s="159" customFormat="1" ht="16.5" customHeight="1">
      <c r="A15" s="102" t="s">
        <v>162</v>
      </c>
      <c r="B15" s="120">
        <v>61261</v>
      </c>
      <c r="C15" s="120">
        <v>1881</v>
      </c>
      <c r="D15" s="120">
        <f t="shared" si="0"/>
        <v>11321</v>
      </c>
      <c r="E15" s="120">
        <f t="shared" si="1"/>
        <v>250</v>
      </c>
      <c r="F15" s="120">
        <v>12</v>
      </c>
      <c r="G15" s="120">
        <v>119</v>
      </c>
      <c r="H15" s="120">
        <v>11308</v>
      </c>
      <c r="I15" s="120">
        <v>35</v>
      </c>
      <c r="J15" s="271">
        <v>0</v>
      </c>
      <c r="K15" s="120">
        <v>3</v>
      </c>
      <c r="L15" s="120">
        <v>1</v>
      </c>
      <c r="M15" s="120">
        <v>93</v>
      </c>
      <c r="N15" s="385"/>
    </row>
    <row r="16" spans="1:14" s="159" customFormat="1" ht="16.5" customHeight="1">
      <c r="A16" s="102" t="s">
        <v>148</v>
      </c>
      <c r="B16" s="271">
        <v>0</v>
      </c>
      <c r="C16" s="120">
        <v>17304</v>
      </c>
      <c r="D16" s="271">
        <f t="shared" si="0"/>
        <v>0</v>
      </c>
      <c r="E16" s="270">
        <f t="shared" si="1"/>
        <v>11395</v>
      </c>
      <c r="F16" s="271">
        <v>0</v>
      </c>
      <c r="G16" s="120">
        <v>30</v>
      </c>
      <c r="H16" s="271">
        <v>0</v>
      </c>
      <c r="I16" s="120">
        <v>3060</v>
      </c>
      <c r="J16" s="271">
        <v>0</v>
      </c>
      <c r="K16" s="270">
        <v>1550</v>
      </c>
      <c r="L16" s="271">
        <v>0</v>
      </c>
      <c r="M16" s="120">
        <v>6755</v>
      </c>
      <c r="N16" s="385"/>
    </row>
    <row r="17" spans="1:14" s="159" customFormat="1" ht="16.5" customHeight="1">
      <c r="A17" s="102" t="s">
        <v>163</v>
      </c>
      <c r="B17" s="120">
        <v>87922</v>
      </c>
      <c r="C17" s="120">
        <v>2262</v>
      </c>
      <c r="D17" s="120">
        <f t="shared" si="0"/>
        <v>45703</v>
      </c>
      <c r="E17" s="120">
        <f t="shared" si="1"/>
        <v>1856</v>
      </c>
      <c r="F17" s="120">
        <v>11641</v>
      </c>
      <c r="G17" s="120">
        <v>422</v>
      </c>
      <c r="H17" s="120">
        <v>8629</v>
      </c>
      <c r="I17" s="120">
        <v>507</v>
      </c>
      <c r="J17" s="120">
        <v>11514</v>
      </c>
      <c r="K17" s="120">
        <v>621</v>
      </c>
      <c r="L17" s="120">
        <v>13919</v>
      </c>
      <c r="M17" s="120">
        <v>306</v>
      </c>
      <c r="N17" s="385"/>
    </row>
    <row r="18" spans="1:14" s="159" customFormat="1" ht="16.5" customHeight="1">
      <c r="A18" s="102" t="s">
        <v>164</v>
      </c>
      <c r="B18" s="120">
        <v>2</v>
      </c>
      <c r="C18" s="271">
        <v>0</v>
      </c>
      <c r="D18" s="152">
        <f t="shared" si="0"/>
        <v>34825</v>
      </c>
      <c r="E18" s="152">
        <f t="shared" si="1"/>
        <v>67</v>
      </c>
      <c r="F18" s="271">
        <v>0</v>
      </c>
      <c r="G18" s="271">
        <v>0</v>
      </c>
      <c r="H18" s="271">
        <v>0</v>
      </c>
      <c r="I18" s="271">
        <v>0</v>
      </c>
      <c r="J18" s="120">
        <v>34809</v>
      </c>
      <c r="K18" s="120">
        <v>62</v>
      </c>
      <c r="L18" s="120">
        <v>16</v>
      </c>
      <c r="M18" s="120">
        <v>5</v>
      </c>
      <c r="N18" s="385"/>
    </row>
    <row r="19" spans="1:14" s="159" customFormat="1" ht="16.5" customHeight="1">
      <c r="A19" s="102" t="s">
        <v>149</v>
      </c>
      <c r="B19" s="120">
        <v>2052</v>
      </c>
      <c r="C19" s="120">
        <v>119407</v>
      </c>
      <c r="D19" s="120">
        <f t="shared" si="0"/>
        <v>302</v>
      </c>
      <c r="E19" s="120">
        <f t="shared" si="1"/>
        <v>110061</v>
      </c>
      <c r="F19" s="120">
        <v>5</v>
      </c>
      <c r="G19" s="120">
        <v>19007</v>
      </c>
      <c r="H19" s="120">
        <v>133</v>
      </c>
      <c r="I19" s="120">
        <v>26287</v>
      </c>
      <c r="J19" s="120">
        <v>57</v>
      </c>
      <c r="K19" s="120">
        <v>31057</v>
      </c>
      <c r="L19" s="120">
        <v>107</v>
      </c>
      <c r="M19" s="120">
        <v>33710</v>
      </c>
      <c r="N19" s="385"/>
    </row>
    <row r="20" spans="1:14" s="159" customFormat="1" ht="16.5" customHeight="1">
      <c r="A20" s="102" t="s">
        <v>165</v>
      </c>
      <c r="B20" s="120">
        <v>21393</v>
      </c>
      <c r="C20" s="120">
        <v>4702</v>
      </c>
      <c r="D20" s="120">
        <f t="shared" si="0"/>
        <v>29687</v>
      </c>
      <c r="E20" s="120">
        <f t="shared" si="1"/>
        <v>11503</v>
      </c>
      <c r="F20" s="120">
        <v>8515</v>
      </c>
      <c r="G20" s="120">
        <v>153</v>
      </c>
      <c r="H20" s="120">
        <v>2179</v>
      </c>
      <c r="I20" s="120">
        <v>3949</v>
      </c>
      <c r="J20" s="120">
        <v>9967</v>
      </c>
      <c r="K20" s="120">
        <v>5203</v>
      </c>
      <c r="L20" s="120">
        <v>9026</v>
      </c>
      <c r="M20" s="120">
        <v>2198</v>
      </c>
      <c r="N20" s="385"/>
    </row>
    <row r="21" spans="1:14" s="159" customFormat="1" ht="16.5" customHeight="1">
      <c r="A21" s="102" t="s">
        <v>292</v>
      </c>
      <c r="B21" s="120">
        <v>98802</v>
      </c>
      <c r="C21" s="120">
        <v>431</v>
      </c>
      <c r="D21" s="120">
        <f t="shared" si="0"/>
        <v>57166</v>
      </c>
      <c r="E21" s="120">
        <f t="shared" si="1"/>
        <v>52</v>
      </c>
      <c r="F21" s="120">
        <v>5715</v>
      </c>
      <c r="G21" s="271">
        <v>0</v>
      </c>
      <c r="H21" s="120">
        <v>26245</v>
      </c>
      <c r="I21" s="330">
        <v>52</v>
      </c>
      <c r="J21" s="330">
        <v>12650</v>
      </c>
      <c r="K21" s="271">
        <v>0</v>
      </c>
      <c r="L21" s="120">
        <v>12556</v>
      </c>
      <c r="M21" s="271">
        <v>0</v>
      </c>
      <c r="N21" s="385"/>
    </row>
    <row r="22" spans="1:14" s="159" customFormat="1" ht="16.5" customHeight="1">
      <c r="A22" s="102" t="s">
        <v>166</v>
      </c>
      <c r="B22" s="120">
        <v>4983</v>
      </c>
      <c r="C22" s="120">
        <v>7503</v>
      </c>
      <c r="D22" s="120">
        <f t="shared" si="0"/>
        <v>8534</v>
      </c>
      <c r="E22" s="120">
        <f t="shared" si="1"/>
        <v>6705</v>
      </c>
      <c r="F22" s="120">
        <v>30</v>
      </c>
      <c r="G22" s="120">
        <v>28</v>
      </c>
      <c r="H22" s="120">
        <v>1931</v>
      </c>
      <c r="I22" s="120">
        <v>4820</v>
      </c>
      <c r="J22" s="120">
        <v>3570</v>
      </c>
      <c r="K22" s="120">
        <v>639</v>
      </c>
      <c r="L22" s="120">
        <v>3003</v>
      </c>
      <c r="M22" s="120">
        <v>1218</v>
      </c>
      <c r="N22" s="385"/>
    </row>
    <row r="23" spans="1:14" s="159" customFormat="1" ht="16.5" customHeight="1">
      <c r="A23" s="102" t="s">
        <v>293</v>
      </c>
      <c r="B23" s="120">
        <v>3038</v>
      </c>
      <c r="C23" s="343" t="s">
        <v>342</v>
      </c>
      <c r="D23" s="370">
        <f t="shared" si="0"/>
        <v>3254</v>
      </c>
      <c r="E23" s="371">
        <f t="shared" si="1"/>
        <v>0</v>
      </c>
      <c r="F23" s="120">
        <v>352</v>
      </c>
      <c r="G23" s="271">
        <v>0</v>
      </c>
      <c r="H23" s="120">
        <v>621</v>
      </c>
      <c r="I23" s="271">
        <v>0</v>
      </c>
      <c r="J23" s="120">
        <v>701</v>
      </c>
      <c r="K23" s="271">
        <v>0</v>
      </c>
      <c r="L23" s="120">
        <v>1580</v>
      </c>
      <c r="M23" s="271">
        <v>0</v>
      </c>
      <c r="N23" s="385"/>
    </row>
    <row r="24" spans="1:14" s="159" customFormat="1" ht="16.5" customHeight="1">
      <c r="A24" s="102" t="s">
        <v>150</v>
      </c>
      <c r="B24" s="120">
        <v>975</v>
      </c>
      <c r="C24" s="120">
        <v>1083</v>
      </c>
      <c r="D24" s="120">
        <f t="shared" si="0"/>
        <v>1912</v>
      </c>
      <c r="E24" s="120">
        <f t="shared" si="1"/>
        <v>23484</v>
      </c>
      <c r="F24" s="120">
        <v>227</v>
      </c>
      <c r="G24" s="271">
        <v>0</v>
      </c>
      <c r="H24" s="120">
        <v>764</v>
      </c>
      <c r="I24" s="330">
        <v>5</v>
      </c>
      <c r="J24" s="330">
        <v>493</v>
      </c>
      <c r="K24" s="330">
        <v>4395</v>
      </c>
      <c r="L24" s="120">
        <v>428</v>
      </c>
      <c r="M24" s="120">
        <v>19084</v>
      </c>
      <c r="N24" s="385"/>
    </row>
    <row r="25" spans="1:14" s="159" customFormat="1" ht="16.5" customHeight="1">
      <c r="A25" s="102" t="s">
        <v>294</v>
      </c>
      <c r="B25" s="120">
        <v>4144</v>
      </c>
      <c r="C25" s="120">
        <v>2341</v>
      </c>
      <c r="D25" s="120">
        <f t="shared" si="0"/>
        <v>3653</v>
      </c>
      <c r="E25" s="371">
        <f t="shared" si="1"/>
        <v>0</v>
      </c>
      <c r="F25" s="120">
        <v>3653</v>
      </c>
      <c r="G25" s="271">
        <v>0</v>
      </c>
      <c r="H25" s="271">
        <v>0</v>
      </c>
      <c r="I25" s="271">
        <v>0</v>
      </c>
      <c r="J25" s="271">
        <v>0</v>
      </c>
      <c r="K25" s="271">
        <v>0</v>
      </c>
      <c r="L25" s="271">
        <v>0</v>
      </c>
      <c r="M25" s="271">
        <v>0</v>
      </c>
      <c r="N25" s="385"/>
    </row>
    <row r="26" spans="1:14" s="159" customFormat="1" ht="16.5" customHeight="1">
      <c r="A26" s="102" t="s">
        <v>168</v>
      </c>
      <c r="B26" s="120">
        <v>12</v>
      </c>
      <c r="C26" s="120">
        <v>2416</v>
      </c>
      <c r="D26" s="271">
        <f t="shared" si="0"/>
        <v>0</v>
      </c>
      <c r="E26" s="270">
        <f t="shared" si="1"/>
        <v>5613</v>
      </c>
      <c r="F26" s="271">
        <v>0</v>
      </c>
      <c r="G26" s="120">
        <v>5306</v>
      </c>
      <c r="H26" s="271">
        <v>0</v>
      </c>
      <c r="I26" s="120">
        <v>265</v>
      </c>
      <c r="J26" s="271">
        <v>0</v>
      </c>
      <c r="K26" s="271">
        <v>0</v>
      </c>
      <c r="L26" s="271">
        <v>0</v>
      </c>
      <c r="M26" s="120">
        <v>42</v>
      </c>
      <c r="N26" s="385"/>
    </row>
    <row r="27" spans="1:14" s="159" customFormat="1" ht="16.5" customHeight="1">
      <c r="A27" s="102" t="s">
        <v>169</v>
      </c>
      <c r="B27" s="271">
        <v>0</v>
      </c>
      <c r="C27" s="120">
        <v>1876</v>
      </c>
      <c r="D27" s="270">
        <f t="shared" si="0"/>
        <v>145</v>
      </c>
      <c r="E27" s="270">
        <f t="shared" si="1"/>
        <v>4104</v>
      </c>
      <c r="F27" s="271">
        <v>0</v>
      </c>
      <c r="G27" s="271">
        <v>0</v>
      </c>
      <c r="H27" s="120">
        <v>145</v>
      </c>
      <c r="I27" s="331">
        <v>19</v>
      </c>
      <c r="J27" s="271">
        <v>0</v>
      </c>
      <c r="K27" s="331">
        <v>1262</v>
      </c>
      <c r="L27" s="271">
        <v>0</v>
      </c>
      <c r="M27" s="120">
        <v>2823</v>
      </c>
      <c r="N27" s="385"/>
    </row>
    <row r="28" spans="1:14" s="159" customFormat="1" ht="16.5" customHeight="1">
      <c r="A28" s="102" t="s">
        <v>170</v>
      </c>
      <c r="B28" s="120">
        <v>824</v>
      </c>
      <c r="C28" s="120">
        <v>8273</v>
      </c>
      <c r="D28" s="270">
        <f t="shared" si="0"/>
        <v>44002</v>
      </c>
      <c r="E28" s="270">
        <f t="shared" si="1"/>
        <v>20642</v>
      </c>
      <c r="F28" s="271">
        <v>0</v>
      </c>
      <c r="G28" s="120">
        <v>1098</v>
      </c>
      <c r="H28" s="271">
        <v>0</v>
      </c>
      <c r="I28" s="120">
        <v>4276</v>
      </c>
      <c r="J28" s="120">
        <v>44002</v>
      </c>
      <c r="K28" s="120">
        <v>9182</v>
      </c>
      <c r="L28" s="271">
        <v>0</v>
      </c>
      <c r="M28" s="120">
        <v>6086</v>
      </c>
      <c r="N28" s="385"/>
    </row>
    <row r="29" spans="1:14" s="159" customFormat="1" ht="16.5" customHeight="1">
      <c r="A29" s="102" t="s">
        <v>171</v>
      </c>
      <c r="B29" s="120">
        <v>289</v>
      </c>
      <c r="C29" s="120">
        <v>918</v>
      </c>
      <c r="D29" s="120">
        <f t="shared" si="0"/>
        <v>3789</v>
      </c>
      <c r="E29" s="120">
        <f t="shared" si="1"/>
        <v>14270</v>
      </c>
      <c r="F29" s="120">
        <v>94</v>
      </c>
      <c r="G29" s="271">
        <v>0</v>
      </c>
      <c r="H29" s="271">
        <v>0</v>
      </c>
      <c r="I29" s="271">
        <v>0</v>
      </c>
      <c r="J29" s="120">
        <v>1983</v>
      </c>
      <c r="K29" s="120">
        <v>5990</v>
      </c>
      <c r="L29" s="120">
        <v>1712</v>
      </c>
      <c r="M29" s="120">
        <v>8280</v>
      </c>
      <c r="N29" s="385"/>
    </row>
    <row r="30" spans="1:14" s="159" customFormat="1" ht="16.5" customHeight="1">
      <c r="A30" s="102" t="s">
        <v>24</v>
      </c>
      <c r="B30" s="120">
        <v>151677</v>
      </c>
      <c r="C30" s="120">
        <v>248622</v>
      </c>
      <c r="D30" s="120">
        <f t="shared" si="0"/>
        <v>283153</v>
      </c>
      <c r="E30" s="120">
        <f t="shared" si="1"/>
        <v>207169</v>
      </c>
      <c r="F30" s="120">
        <v>109364</v>
      </c>
      <c r="G30" s="120">
        <v>69868</v>
      </c>
      <c r="H30" s="120">
        <v>51876</v>
      </c>
      <c r="I30" s="120">
        <v>38640</v>
      </c>
      <c r="J30" s="120">
        <v>48982</v>
      </c>
      <c r="K30" s="120">
        <v>32463</v>
      </c>
      <c r="L30" s="120">
        <v>72931</v>
      </c>
      <c r="M30" s="120">
        <v>66198</v>
      </c>
      <c r="N30" s="385"/>
    </row>
    <row r="31" spans="1:14" s="159" customFormat="1" ht="16.5" customHeight="1">
      <c r="A31" s="102" t="s">
        <v>151</v>
      </c>
      <c r="B31" s="120">
        <v>13490</v>
      </c>
      <c r="C31" s="120">
        <v>5688</v>
      </c>
      <c r="D31" s="120">
        <f t="shared" si="0"/>
        <v>23025</v>
      </c>
      <c r="E31" s="120">
        <f t="shared" si="1"/>
        <v>17270</v>
      </c>
      <c r="F31" s="120">
        <v>9196</v>
      </c>
      <c r="G31" s="120">
        <v>2817</v>
      </c>
      <c r="H31" s="120">
        <v>7634</v>
      </c>
      <c r="I31" s="120">
        <v>4291</v>
      </c>
      <c r="J31" s="120">
        <v>4125</v>
      </c>
      <c r="K31" s="120">
        <v>7502</v>
      </c>
      <c r="L31" s="120">
        <v>2070</v>
      </c>
      <c r="M31" s="120">
        <v>2660</v>
      </c>
      <c r="N31" s="385"/>
    </row>
    <row r="32" spans="1:14" s="159" customFormat="1" ht="16.5" customHeight="1">
      <c r="A32" s="102" t="s">
        <v>172</v>
      </c>
      <c r="B32" s="271">
        <v>0</v>
      </c>
      <c r="C32" s="120">
        <v>18</v>
      </c>
      <c r="D32" s="271">
        <f t="shared" si="0"/>
        <v>0</v>
      </c>
      <c r="E32" s="271">
        <f t="shared" si="1"/>
        <v>0</v>
      </c>
      <c r="F32" s="271">
        <v>0</v>
      </c>
      <c r="G32" s="271">
        <v>0</v>
      </c>
      <c r="H32" s="271">
        <v>0</v>
      </c>
      <c r="I32" s="271">
        <v>0</v>
      </c>
      <c r="J32" s="271">
        <v>0</v>
      </c>
      <c r="K32" s="271">
        <v>0</v>
      </c>
      <c r="L32" s="271">
        <v>0</v>
      </c>
      <c r="M32" s="271">
        <v>0</v>
      </c>
      <c r="N32" s="385"/>
    </row>
    <row r="33" spans="1:14" s="159" customFormat="1" ht="16.5" customHeight="1">
      <c r="A33" s="104" t="s">
        <v>295</v>
      </c>
      <c r="B33" s="259">
        <v>932333</v>
      </c>
      <c r="C33" s="259">
        <v>2689072</v>
      </c>
      <c r="D33" s="259">
        <f t="shared" si="0"/>
        <v>436059</v>
      </c>
      <c r="E33" s="259">
        <f t="shared" si="1"/>
        <v>3380738</v>
      </c>
      <c r="F33" s="259">
        <v>95026</v>
      </c>
      <c r="G33" s="259">
        <v>709232</v>
      </c>
      <c r="H33" s="259">
        <v>105992</v>
      </c>
      <c r="I33" s="259">
        <v>904646</v>
      </c>
      <c r="J33" s="259">
        <v>102844</v>
      </c>
      <c r="K33" s="259">
        <v>875542</v>
      </c>
      <c r="L33" s="259">
        <v>132197</v>
      </c>
      <c r="M33" s="259">
        <v>891318</v>
      </c>
      <c r="N33" s="385"/>
    </row>
    <row r="34" spans="1:14" s="159" customFormat="1" ht="13.5" customHeight="1">
      <c r="A34" s="251" t="s">
        <v>384</v>
      </c>
      <c r="N34" s="385"/>
    </row>
    <row r="35" spans="1:14" s="159" customFormat="1" ht="13.5" customHeight="1">
      <c r="A35" s="251"/>
      <c r="N35" s="385"/>
    </row>
    <row r="36" s="159" customFormat="1" ht="13.5" customHeight="1">
      <c r="N36" s="385"/>
    </row>
    <row r="37" s="159" customFormat="1" ht="13.5" customHeight="1"/>
    <row r="38" s="159" customFormat="1" ht="13.5" customHeight="1"/>
    <row r="39" s="159" customFormat="1" ht="13.5" customHeight="1"/>
    <row r="40" s="159" customFormat="1" ht="13.5" customHeight="1"/>
    <row r="41" s="159" customFormat="1" ht="13.5" customHeight="1"/>
    <row r="42" s="159" customFormat="1" ht="13.5" customHeight="1"/>
    <row r="43" s="159" customFormat="1" ht="13.5" customHeight="1"/>
    <row r="44" s="159" customFormat="1" ht="13.5" customHeight="1"/>
    <row r="45" s="159" customFormat="1" ht="13.5" customHeight="1"/>
    <row r="46" s="159" customFormat="1" ht="13.5" customHeight="1"/>
    <row r="47" s="159" customFormat="1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spans="1:13" ht="6.75" customHeight="1">
      <c r="A58" s="252"/>
      <c r="B58" s="320"/>
      <c r="C58" s="320"/>
      <c r="D58" s="320"/>
      <c r="E58" s="320"/>
      <c r="F58" s="320"/>
      <c r="G58" s="320"/>
      <c r="H58" s="320"/>
      <c r="I58" s="320"/>
      <c r="J58" s="320"/>
      <c r="K58" s="320"/>
      <c r="L58" s="254"/>
      <c r="M58" s="254"/>
    </row>
    <row r="59" ht="15" customHeight="1">
      <c r="A59" s="119"/>
    </row>
    <row r="60" ht="15" customHeight="1">
      <c r="A60" s="132"/>
    </row>
    <row r="61" ht="18.75" customHeight="1"/>
    <row r="62" ht="18.75" customHeight="1"/>
    <row r="63" ht="18.75" customHeight="1"/>
    <row r="64" ht="18.75" customHeight="1"/>
    <row r="65" ht="3" customHeight="1"/>
  </sheetData>
  <mergeCells count="10">
    <mergeCell ref="N1:N36"/>
    <mergeCell ref="A1:M1"/>
    <mergeCell ref="F6:G6"/>
    <mergeCell ref="H6:I6"/>
    <mergeCell ref="F5:M5"/>
    <mergeCell ref="L6:M6"/>
    <mergeCell ref="A5:A7"/>
    <mergeCell ref="B5:C6"/>
    <mergeCell ref="J6:K6"/>
    <mergeCell ref="D5:E6"/>
  </mergeCells>
  <printOptions/>
  <pageMargins left="0.54" right="0" top="0.68" bottom="0" header="0.25" footer="0"/>
  <pageSetup horizontalDpi="600" verticalDpi="600" orientation="landscape" paperSize="9" scale="9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5">
      <pane xSplit="1" ySplit="3" topLeftCell="G16" activePane="bottomRight" state="frozen"/>
      <selection pane="topLeft" activeCell="A5" sqref="A5"/>
      <selection pane="topRight" activeCell="B5" sqref="B5"/>
      <selection pane="bottomLeft" activeCell="A8" sqref="A8"/>
      <selection pane="bottomRight" activeCell="N1" sqref="N1:N34"/>
    </sheetView>
  </sheetViews>
  <sheetFormatPr defaultColWidth="9.140625" defaultRowHeight="12.75"/>
  <cols>
    <col min="1" max="1" width="16.140625" style="0" customWidth="1"/>
    <col min="2" max="2" width="11.57421875" style="0" customWidth="1"/>
    <col min="3" max="13" width="10.00390625" style="0" customWidth="1"/>
    <col min="14" max="14" width="4.7109375" style="0" customWidth="1"/>
  </cols>
  <sheetData>
    <row r="1" spans="1:14" s="159" customFormat="1" ht="21" customHeight="1">
      <c r="A1" s="422" t="s">
        <v>359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08" t="s">
        <v>332</v>
      </c>
    </row>
    <row r="2" spans="1:14" s="159" customFormat="1" ht="3.75" customHeight="1">
      <c r="A2" s="199"/>
      <c r="B2" s="160"/>
      <c r="C2" s="160"/>
      <c r="D2" s="160"/>
      <c r="E2" s="160"/>
      <c r="F2" s="161"/>
      <c r="G2" s="161"/>
      <c r="H2" s="161"/>
      <c r="I2" s="161"/>
      <c r="J2" s="161"/>
      <c r="K2" s="161"/>
      <c r="L2" s="161"/>
      <c r="M2" s="161"/>
      <c r="N2" s="408"/>
    </row>
    <row r="3" spans="1:14" s="159" customFormat="1" ht="11.25" customHeight="1">
      <c r="A3" s="199"/>
      <c r="B3" s="160"/>
      <c r="C3" s="160"/>
      <c r="D3" s="160"/>
      <c r="E3" s="160"/>
      <c r="F3" s="161"/>
      <c r="G3" s="161"/>
      <c r="H3" s="161"/>
      <c r="M3" s="322" t="s">
        <v>261</v>
      </c>
      <c r="N3" s="408"/>
    </row>
    <row r="4" spans="1:14" s="159" customFormat="1" ht="3" customHeight="1">
      <c r="A4" s="199"/>
      <c r="B4" s="160"/>
      <c r="C4" s="160"/>
      <c r="D4" s="160"/>
      <c r="E4" s="160"/>
      <c r="F4" s="162"/>
      <c r="G4" s="162"/>
      <c r="H4" s="162"/>
      <c r="I4" s="162"/>
      <c r="J4" s="162"/>
      <c r="K4" s="162"/>
      <c r="L4" s="162"/>
      <c r="M4" s="162"/>
      <c r="N4" s="408"/>
    </row>
    <row r="5" spans="1:14" s="159" customFormat="1" ht="13.5" customHeight="1">
      <c r="A5" s="428" t="s">
        <v>142</v>
      </c>
      <c r="B5" s="431" t="s">
        <v>311</v>
      </c>
      <c r="C5" s="432"/>
      <c r="D5" s="431" t="s">
        <v>338</v>
      </c>
      <c r="E5" s="432"/>
      <c r="F5" s="425" t="s">
        <v>335</v>
      </c>
      <c r="G5" s="426"/>
      <c r="H5" s="426"/>
      <c r="I5" s="426"/>
      <c r="J5" s="426"/>
      <c r="K5" s="426"/>
      <c r="L5" s="426"/>
      <c r="M5" s="427"/>
      <c r="N5" s="408"/>
    </row>
    <row r="6" spans="1:14" s="159" customFormat="1" ht="12" customHeight="1">
      <c r="A6" s="429"/>
      <c r="B6" s="433"/>
      <c r="C6" s="434"/>
      <c r="D6" s="433"/>
      <c r="E6" s="434"/>
      <c r="F6" s="423" t="s">
        <v>0</v>
      </c>
      <c r="G6" s="424"/>
      <c r="H6" s="423" t="s">
        <v>1</v>
      </c>
      <c r="I6" s="424"/>
      <c r="J6" s="423" t="s">
        <v>2</v>
      </c>
      <c r="K6" s="424"/>
      <c r="L6" s="423" t="s">
        <v>3</v>
      </c>
      <c r="M6" s="424"/>
      <c r="N6" s="408"/>
    </row>
    <row r="7" spans="1:14" s="159" customFormat="1" ht="26.25" customHeight="1">
      <c r="A7" s="430"/>
      <c r="B7" s="171" t="s">
        <v>273</v>
      </c>
      <c r="C7" s="171" t="s">
        <v>358</v>
      </c>
      <c r="D7" s="171" t="s">
        <v>273</v>
      </c>
      <c r="E7" s="171" t="s">
        <v>358</v>
      </c>
      <c r="F7" s="171" t="s">
        <v>143</v>
      </c>
      <c r="G7" s="171" t="s">
        <v>358</v>
      </c>
      <c r="H7" s="171" t="s">
        <v>143</v>
      </c>
      <c r="I7" s="171" t="s">
        <v>358</v>
      </c>
      <c r="J7" s="171" t="s">
        <v>143</v>
      </c>
      <c r="K7" s="171" t="s">
        <v>358</v>
      </c>
      <c r="L7" s="171" t="s">
        <v>143</v>
      </c>
      <c r="M7" s="171" t="s">
        <v>358</v>
      </c>
      <c r="N7" s="408"/>
    </row>
    <row r="8" spans="1:14" ht="15" customHeight="1">
      <c r="A8" s="102" t="s">
        <v>138</v>
      </c>
      <c r="B8" s="120">
        <v>10902</v>
      </c>
      <c r="C8" s="120">
        <v>12641</v>
      </c>
      <c r="D8" s="120">
        <f>F8+H8+J8+L8</f>
        <v>2504</v>
      </c>
      <c r="E8" s="120">
        <f>G8+I8+K8+M8</f>
        <v>3702</v>
      </c>
      <c r="F8" s="120">
        <v>1227</v>
      </c>
      <c r="G8" s="270">
        <v>2874</v>
      </c>
      <c r="H8" s="120">
        <v>394</v>
      </c>
      <c r="I8" s="340">
        <v>730</v>
      </c>
      <c r="J8" s="340">
        <v>429</v>
      </c>
      <c r="K8" s="271">
        <v>0</v>
      </c>
      <c r="L8" s="120">
        <v>454</v>
      </c>
      <c r="M8" s="120">
        <v>98</v>
      </c>
      <c r="N8" s="408"/>
    </row>
    <row r="9" spans="1:14" ht="15" customHeight="1">
      <c r="A9" s="102" t="s">
        <v>173</v>
      </c>
      <c r="B9" s="120">
        <v>50374</v>
      </c>
      <c r="C9" s="120">
        <v>1386</v>
      </c>
      <c r="D9" s="120">
        <f aca="true" t="shared" si="0" ref="D9:D30">F9+H9+J9+L9</f>
        <v>35106</v>
      </c>
      <c r="E9" s="120">
        <f aca="true" t="shared" si="1" ref="E9:E30">G9+I9+K9+M9</f>
        <v>1545</v>
      </c>
      <c r="F9" s="120">
        <v>3682</v>
      </c>
      <c r="G9" s="270">
        <v>1244</v>
      </c>
      <c r="H9" s="120">
        <v>12190</v>
      </c>
      <c r="I9" s="120">
        <v>57</v>
      </c>
      <c r="J9" s="120">
        <v>13535</v>
      </c>
      <c r="K9" s="271">
        <v>0</v>
      </c>
      <c r="L9" s="120">
        <v>5699</v>
      </c>
      <c r="M9" s="120">
        <v>244</v>
      </c>
      <c r="N9" s="408"/>
    </row>
    <row r="10" spans="1:14" ht="15" customHeight="1">
      <c r="A10" s="102" t="s">
        <v>296</v>
      </c>
      <c r="B10" s="120">
        <v>57207</v>
      </c>
      <c r="C10" s="271">
        <v>0</v>
      </c>
      <c r="D10" s="120">
        <f t="shared" si="0"/>
        <v>40221</v>
      </c>
      <c r="E10" s="271">
        <f t="shared" si="1"/>
        <v>0</v>
      </c>
      <c r="F10" s="120">
        <v>40221</v>
      </c>
      <c r="G10" s="271">
        <v>0</v>
      </c>
      <c r="H10" s="271">
        <v>0</v>
      </c>
      <c r="I10" s="321">
        <v>0</v>
      </c>
      <c r="J10" s="321">
        <v>0</v>
      </c>
      <c r="K10" s="271">
        <v>0</v>
      </c>
      <c r="L10" s="271">
        <v>0</v>
      </c>
      <c r="M10" s="271">
        <v>0</v>
      </c>
      <c r="N10" s="408"/>
    </row>
    <row r="11" spans="1:14" ht="15" customHeight="1">
      <c r="A11" s="102" t="s">
        <v>152</v>
      </c>
      <c r="B11" s="120">
        <v>303442</v>
      </c>
      <c r="C11" s="172">
        <v>91005</v>
      </c>
      <c r="D11" s="172">
        <f t="shared" si="0"/>
        <v>460633</v>
      </c>
      <c r="E11" s="172">
        <f t="shared" si="1"/>
        <v>38140</v>
      </c>
      <c r="F11" s="120">
        <v>118028</v>
      </c>
      <c r="G11" s="270">
        <v>8320</v>
      </c>
      <c r="H11" s="120">
        <v>127721</v>
      </c>
      <c r="I11" s="120">
        <v>21034</v>
      </c>
      <c r="J11" s="120">
        <v>88221</v>
      </c>
      <c r="K11" s="320">
        <v>7633</v>
      </c>
      <c r="L11" s="120">
        <v>126663</v>
      </c>
      <c r="M11" s="120">
        <v>1153</v>
      </c>
      <c r="N11" s="408"/>
    </row>
    <row r="12" spans="1:14" ht="15" customHeight="1">
      <c r="A12" s="102" t="s">
        <v>153</v>
      </c>
      <c r="B12" s="120">
        <v>21276</v>
      </c>
      <c r="C12" s="120">
        <v>4739</v>
      </c>
      <c r="D12" s="120">
        <f t="shared" si="0"/>
        <v>9101</v>
      </c>
      <c r="E12" s="120">
        <f t="shared" si="1"/>
        <v>3285</v>
      </c>
      <c r="F12" s="120">
        <v>6109</v>
      </c>
      <c r="G12" s="270">
        <v>549</v>
      </c>
      <c r="H12" s="120">
        <v>1950</v>
      </c>
      <c r="I12" s="120">
        <v>1922</v>
      </c>
      <c r="J12" s="120">
        <v>626</v>
      </c>
      <c r="K12" s="320">
        <v>141</v>
      </c>
      <c r="L12" s="120">
        <v>416</v>
      </c>
      <c r="M12" s="120">
        <v>673</v>
      </c>
      <c r="N12" s="408"/>
    </row>
    <row r="13" spans="1:14" ht="15" customHeight="1">
      <c r="A13" s="102" t="s">
        <v>174</v>
      </c>
      <c r="B13" s="120">
        <v>1736</v>
      </c>
      <c r="C13" s="120">
        <v>6409</v>
      </c>
      <c r="D13" s="120">
        <f t="shared" si="0"/>
        <v>457</v>
      </c>
      <c r="E13" s="120">
        <f t="shared" si="1"/>
        <v>20802</v>
      </c>
      <c r="F13" s="120">
        <v>52</v>
      </c>
      <c r="G13" s="270">
        <v>2709</v>
      </c>
      <c r="H13" s="120">
        <v>163</v>
      </c>
      <c r="I13" s="120">
        <v>6194</v>
      </c>
      <c r="J13" s="120">
        <v>226</v>
      </c>
      <c r="K13" s="320">
        <v>8921</v>
      </c>
      <c r="L13" s="120">
        <v>16</v>
      </c>
      <c r="M13" s="120">
        <v>2978</v>
      </c>
      <c r="N13" s="408"/>
    </row>
    <row r="14" spans="1:14" ht="15" customHeight="1">
      <c r="A14" s="102" t="s">
        <v>297</v>
      </c>
      <c r="B14" s="271">
        <v>0</v>
      </c>
      <c r="C14" s="120">
        <v>4</v>
      </c>
      <c r="D14" s="271">
        <f>F14+H14+J14+L14</f>
        <v>0</v>
      </c>
      <c r="E14" s="271">
        <f>G14+I14+K14+M14</f>
        <v>0</v>
      </c>
      <c r="F14" s="271">
        <v>0</v>
      </c>
      <c r="G14" s="271">
        <v>0</v>
      </c>
      <c r="H14" s="271">
        <v>0</v>
      </c>
      <c r="I14" s="321">
        <v>0</v>
      </c>
      <c r="J14" s="321">
        <v>0</v>
      </c>
      <c r="K14" s="271">
        <v>0</v>
      </c>
      <c r="L14" s="271">
        <v>0</v>
      </c>
      <c r="M14" s="271">
        <v>0</v>
      </c>
      <c r="N14" s="408"/>
    </row>
    <row r="15" spans="1:14" ht="15" customHeight="1">
      <c r="A15" s="102" t="s">
        <v>154</v>
      </c>
      <c r="B15" s="271">
        <v>0</v>
      </c>
      <c r="C15" s="120">
        <v>34053</v>
      </c>
      <c r="D15" s="120">
        <f t="shared" si="0"/>
        <v>3</v>
      </c>
      <c r="E15" s="120">
        <f t="shared" si="1"/>
        <v>30396</v>
      </c>
      <c r="F15" s="120">
        <v>3</v>
      </c>
      <c r="G15" s="270">
        <v>6508</v>
      </c>
      <c r="H15" s="271">
        <v>0</v>
      </c>
      <c r="I15" s="120">
        <v>1121</v>
      </c>
      <c r="J15" s="321">
        <v>0</v>
      </c>
      <c r="K15" s="120">
        <v>889</v>
      </c>
      <c r="L15" s="271">
        <v>0</v>
      </c>
      <c r="M15" s="120">
        <v>21878</v>
      </c>
      <c r="N15" s="408"/>
    </row>
    <row r="16" spans="1:14" ht="15" customHeight="1">
      <c r="A16" s="102" t="s">
        <v>298</v>
      </c>
      <c r="B16" s="271">
        <v>0</v>
      </c>
      <c r="C16" s="120">
        <v>67669</v>
      </c>
      <c r="D16" s="271">
        <f>F16+H16+J16+L16</f>
        <v>0</v>
      </c>
      <c r="E16" s="270">
        <f t="shared" si="1"/>
        <v>93219</v>
      </c>
      <c r="F16" s="271">
        <v>0</v>
      </c>
      <c r="G16" s="270">
        <v>23324</v>
      </c>
      <c r="H16" s="271">
        <v>0</v>
      </c>
      <c r="I16" s="120">
        <v>17254</v>
      </c>
      <c r="J16" s="321">
        <v>0</v>
      </c>
      <c r="K16" s="271">
        <v>0</v>
      </c>
      <c r="L16" s="271">
        <v>0</v>
      </c>
      <c r="M16" s="120">
        <v>52641</v>
      </c>
      <c r="N16" s="408"/>
    </row>
    <row r="17" spans="1:14" ht="15" customHeight="1">
      <c r="A17" s="102" t="s">
        <v>175</v>
      </c>
      <c r="B17" s="120">
        <v>9289</v>
      </c>
      <c r="C17" s="120">
        <v>13379</v>
      </c>
      <c r="D17" s="120">
        <f t="shared" si="0"/>
        <v>175</v>
      </c>
      <c r="E17" s="120">
        <f t="shared" si="1"/>
        <v>23427</v>
      </c>
      <c r="F17" s="120">
        <v>30</v>
      </c>
      <c r="G17" s="270">
        <v>12393</v>
      </c>
      <c r="H17" s="120">
        <v>93</v>
      </c>
      <c r="I17" s="120">
        <v>6551</v>
      </c>
      <c r="J17" s="120">
        <v>44</v>
      </c>
      <c r="K17" s="270">
        <v>1886</v>
      </c>
      <c r="L17" s="270">
        <v>8</v>
      </c>
      <c r="M17" s="120">
        <v>2597</v>
      </c>
      <c r="N17" s="408"/>
    </row>
    <row r="18" spans="1:14" ht="15" customHeight="1">
      <c r="A18" s="102" t="s">
        <v>26</v>
      </c>
      <c r="B18" s="120">
        <v>186686</v>
      </c>
      <c r="C18" s="120">
        <v>326007</v>
      </c>
      <c r="D18" s="120">
        <f t="shared" si="0"/>
        <v>281637</v>
      </c>
      <c r="E18" s="120">
        <f t="shared" si="1"/>
        <v>417959</v>
      </c>
      <c r="F18" s="120">
        <v>22502</v>
      </c>
      <c r="G18" s="270">
        <v>78379</v>
      </c>
      <c r="H18" s="120">
        <v>75614</v>
      </c>
      <c r="I18" s="120">
        <v>101464</v>
      </c>
      <c r="J18" s="120">
        <v>95214</v>
      </c>
      <c r="K18" s="270">
        <v>108733</v>
      </c>
      <c r="L18" s="270">
        <v>88307</v>
      </c>
      <c r="M18" s="120">
        <v>129383</v>
      </c>
      <c r="N18" s="408"/>
    </row>
    <row r="19" spans="1:14" ht="15" customHeight="1">
      <c r="A19" s="102" t="s">
        <v>176</v>
      </c>
      <c r="B19" s="120">
        <v>299</v>
      </c>
      <c r="C19" s="120">
        <v>101</v>
      </c>
      <c r="D19" s="120">
        <f t="shared" si="0"/>
        <v>30484</v>
      </c>
      <c r="E19" s="271">
        <f t="shared" si="1"/>
        <v>0</v>
      </c>
      <c r="F19" s="120">
        <v>44</v>
      </c>
      <c r="G19" s="271">
        <v>0</v>
      </c>
      <c r="H19" s="120">
        <v>4558</v>
      </c>
      <c r="I19" s="321">
        <v>0</v>
      </c>
      <c r="J19" s="120">
        <v>25825</v>
      </c>
      <c r="K19" s="271">
        <v>0</v>
      </c>
      <c r="L19" s="270">
        <v>57</v>
      </c>
      <c r="M19" s="271">
        <v>0</v>
      </c>
      <c r="N19" s="408"/>
    </row>
    <row r="20" spans="1:14" ht="15" customHeight="1">
      <c r="A20" s="102" t="s">
        <v>299</v>
      </c>
      <c r="B20" s="120">
        <v>107950</v>
      </c>
      <c r="C20" s="271">
        <v>0</v>
      </c>
      <c r="D20" s="120">
        <f t="shared" si="0"/>
        <v>26587</v>
      </c>
      <c r="E20" s="271">
        <f t="shared" si="1"/>
        <v>0</v>
      </c>
      <c r="F20" s="120">
        <v>26586</v>
      </c>
      <c r="G20" s="271">
        <v>0</v>
      </c>
      <c r="H20" s="271">
        <v>0</v>
      </c>
      <c r="I20" s="321">
        <v>0</v>
      </c>
      <c r="J20" s="321">
        <v>0</v>
      </c>
      <c r="K20" s="271">
        <v>0</v>
      </c>
      <c r="L20" s="270">
        <v>1</v>
      </c>
      <c r="M20" s="271">
        <v>0</v>
      </c>
      <c r="N20" s="408"/>
    </row>
    <row r="21" spans="1:14" ht="15" customHeight="1">
      <c r="A21" s="102" t="s">
        <v>300</v>
      </c>
      <c r="B21" s="120">
        <v>8561799</v>
      </c>
      <c r="C21" s="120">
        <v>774570</v>
      </c>
      <c r="D21" s="120">
        <f t="shared" si="0"/>
        <v>8000714</v>
      </c>
      <c r="E21" s="120">
        <f t="shared" si="1"/>
        <v>796390</v>
      </c>
      <c r="F21" s="120">
        <v>1672870</v>
      </c>
      <c r="G21" s="270">
        <v>146995</v>
      </c>
      <c r="H21" s="120">
        <v>2026957</v>
      </c>
      <c r="I21" s="120">
        <v>158529</v>
      </c>
      <c r="J21" s="120">
        <v>1988033</v>
      </c>
      <c r="K21" s="270">
        <v>236391</v>
      </c>
      <c r="L21" s="270">
        <v>2312854</v>
      </c>
      <c r="M21" s="120">
        <v>254475</v>
      </c>
      <c r="N21" s="408"/>
    </row>
    <row r="22" spans="1:14" ht="15" customHeight="1">
      <c r="A22" s="102" t="s">
        <v>155</v>
      </c>
      <c r="B22" s="120">
        <v>5</v>
      </c>
      <c r="C22" s="271">
        <v>0</v>
      </c>
      <c r="D22" s="271">
        <f t="shared" si="0"/>
        <v>0</v>
      </c>
      <c r="E22" s="271">
        <f t="shared" si="1"/>
        <v>54</v>
      </c>
      <c r="F22" s="271">
        <v>0</v>
      </c>
      <c r="G22" s="271">
        <v>0</v>
      </c>
      <c r="H22" s="271">
        <v>0</v>
      </c>
      <c r="I22" s="330">
        <v>43</v>
      </c>
      <c r="J22" s="321">
        <v>0</v>
      </c>
      <c r="K22" s="271">
        <v>0</v>
      </c>
      <c r="L22" s="271">
        <v>0</v>
      </c>
      <c r="M22" s="120">
        <v>11</v>
      </c>
      <c r="N22" s="408"/>
    </row>
    <row r="23" spans="1:14" ht="15" customHeight="1">
      <c r="A23" s="102" t="s">
        <v>156</v>
      </c>
      <c r="B23" s="120">
        <v>221157</v>
      </c>
      <c r="C23" s="120">
        <v>438</v>
      </c>
      <c r="D23" s="120">
        <f t="shared" si="0"/>
        <v>195069</v>
      </c>
      <c r="E23" s="120">
        <f t="shared" si="1"/>
        <v>3293</v>
      </c>
      <c r="F23" s="120">
        <v>35128</v>
      </c>
      <c r="G23" s="271">
        <v>0</v>
      </c>
      <c r="H23" s="120">
        <v>35501</v>
      </c>
      <c r="I23" s="321">
        <v>0</v>
      </c>
      <c r="J23" s="270">
        <v>54751</v>
      </c>
      <c r="K23" s="270">
        <v>3213</v>
      </c>
      <c r="L23" s="270">
        <v>69689</v>
      </c>
      <c r="M23" s="270">
        <v>80</v>
      </c>
      <c r="N23" s="408"/>
    </row>
    <row r="24" spans="1:14" ht="15" customHeight="1">
      <c r="A24" s="102" t="s">
        <v>45</v>
      </c>
      <c r="B24" s="120">
        <v>83363</v>
      </c>
      <c r="C24" s="120">
        <v>161634</v>
      </c>
      <c r="D24" s="120">
        <f t="shared" si="0"/>
        <v>77282</v>
      </c>
      <c r="E24" s="120">
        <f t="shared" si="1"/>
        <v>79148</v>
      </c>
      <c r="F24" s="120">
        <v>67247</v>
      </c>
      <c r="G24" s="270">
        <v>19323</v>
      </c>
      <c r="H24" s="270">
        <v>1308</v>
      </c>
      <c r="I24" s="120">
        <v>14731</v>
      </c>
      <c r="J24" s="120">
        <v>1389</v>
      </c>
      <c r="K24" s="270">
        <v>13871</v>
      </c>
      <c r="L24" s="270">
        <v>7338</v>
      </c>
      <c r="M24" s="120">
        <v>31223</v>
      </c>
      <c r="N24" s="408"/>
    </row>
    <row r="25" spans="1:14" ht="15" customHeight="1">
      <c r="A25" s="102" t="s">
        <v>177</v>
      </c>
      <c r="B25" s="120">
        <v>17260</v>
      </c>
      <c r="C25" s="120">
        <v>54978</v>
      </c>
      <c r="D25" s="270">
        <f t="shared" si="0"/>
        <v>171</v>
      </c>
      <c r="E25" s="270">
        <f t="shared" si="1"/>
        <v>18797</v>
      </c>
      <c r="F25" s="271">
        <v>0</v>
      </c>
      <c r="G25" s="270">
        <v>5385</v>
      </c>
      <c r="H25" s="120">
        <v>171</v>
      </c>
      <c r="I25" s="321">
        <v>0</v>
      </c>
      <c r="J25" s="321">
        <v>0</v>
      </c>
      <c r="K25" s="270">
        <v>3130</v>
      </c>
      <c r="L25" s="271">
        <v>0</v>
      </c>
      <c r="M25" s="120">
        <v>10282</v>
      </c>
      <c r="N25" s="408"/>
    </row>
    <row r="26" spans="1:14" ht="15" customHeight="1">
      <c r="A26" s="102" t="s">
        <v>301</v>
      </c>
      <c r="B26" s="120">
        <v>8</v>
      </c>
      <c r="C26" s="271">
        <v>0</v>
      </c>
      <c r="D26" s="271">
        <f t="shared" si="0"/>
        <v>0</v>
      </c>
      <c r="E26" s="271">
        <f t="shared" si="1"/>
        <v>1538</v>
      </c>
      <c r="F26" s="271">
        <v>0</v>
      </c>
      <c r="G26" s="271">
        <v>0</v>
      </c>
      <c r="H26" s="271">
        <v>0</v>
      </c>
      <c r="I26" s="321">
        <v>0</v>
      </c>
      <c r="J26" s="321">
        <v>0</v>
      </c>
      <c r="K26" s="271">
        <v>0</v>
      </c>
      <c r="L26" s="271">
        <v>0</v>
      </c>
      <c r="M26" s="120">
        <v>1538</v>
      </c>
      <c r="N26" s="408"/>
    </row>
    <row r="27" spans="1:14" ht="15" customHeight="1">
      <c r="A27" s="102" t="s">
        <v>29</v>
      </c>
      <c r="B27" s="120">
        <v>6024</v>
      </c>
      <c r="C27" s="120">
        <v>5399</v>
      </c>
      <c r="D27" s="120">
        <f t="shared" si="0"/>
        <v>16073</v>
      </c>
      <c r="E27" s="120">
        <f t="shared" si="1"/>
        <v>17035</v>
      </c>
      <c r="F27" s="120">
        <v>545</v>
      </c>
      <c r="G27" s="270">
        <v>1762</v>
      </c>
      <c r="H27" s="120">
        <v>14577</v>
      </c>
      <c r="I27" s="120">
        <v>5004</v>
      </c>
      <c r="J27" s="321">
        <v>0</v>
      </c>
      <c r="K27" s="270">
        <v>4905</v>
      </c>
      <c r="L27" s="270">
        <v>951</v>
      </c>
      <c r="M27" s="120">
        <v>5364</v>
      </c>
      <c r="N27" s="408"/>
    </row>
    <row r="28" spans="1:14" ht="15" customHeight="1">
      <c r="A28" s="102" t="s">
        <v>302</v>
      </c>
      <c r="B28" s="271">
        <v>0</v>
      </c>
      <c r="C28" s="271">
        <v>0</v>
      </c>
      <c r="D28" s="271">
        <f t="shared" si="0"/>
        <v>0</v>
      </c>
      <c r="E28" s="271">
        <f t="shared" si="1"/>
        <v>459</v>
      </c>
      <c r="F28" s="271">
        <v>0</v>
      </c>
      <c r="G28" s="271">
        <v>0</v>
      </c>
      <c r="H28" s="271">
        <v>0</v>
      </c>
      <c r="I28" s="330">
        <v>339</v>
      </c>
      <c r="J28" s="321">
        <v>0</v>
      </c>
      <c r="K28" s="339">
        <v>120</v>
      </c>
      <c r="L28" s="271">
        <v>0</v>
      </c>
      <c r="M28" s="271">
        <v>0</v>
      </c>
      <c r="N28" s="408"/>
    </row>
    <row r="29" spans="1:14" ht="15" customHeight="1">
      <c r="A29" s="102" t="s">
        <v>157</v>
      </c>
      <c r="B29" s="120">
        <v>227245</v>
      </c>
      <c r="C29" s="120">
        <v>31917</v>
      </c>
      <c r="D29" s="120">
        <f t="shared" si="0"/>
        <v>254365</v>
      </c>
      <c r="E29" s="120">
        <f t="shared" si="1"/>
        <v>15611</v>
      </c>
      <c r="F29" s="120">
        <v>45246</v>
      </c>
      <c r="G29" s="270">
        <v>5401</v>
      </c>
      <c r="H29" s="120">
        <v>43671</v>
      </c>
      <c r="I29" s="120">
        <v>2594</v>
      </c>
      <c r="J29" s="120">
        <v>59877</v>
      </c>
      <c r="K29" s="270">
        <v>3615</v>
      </c>
      <c r="L29" s="270">
        <v>105571</v>
      </c>
      <c r="M29" s="120">
        <v>4001</v>
      </c>
      <c r="N29" s="408"/>
    </row>
    <row r="30" spans="1:14" ht="15" customHeight="1">
      <c r="A30" s="102" t="s">
        <v>31</v>
      </c>
      <c r="B30" s="120">
        <v>68992</v>
      </c>
      <c r="C30" s="120">
        <v>96940</v>
      </c>
      <c r="D30" s="120">
        <f t="shared" si="0"/>
        <v>84179</v>
      </c>
      <c r="E30" s="120">
        <f t="shared" si="1"/>
        <v>52553</v>
      </c>
      <c r="F30" s="120">
        <v>11597</v>
      </c>
      <c r="G30" s="270">
        <v>14820</v>
      </c>
      <c r="H30" s="120">
        <v>15795</v>
      </c>
      <c r="I30" s="120">
        <v>16653</v>
      </c>
      <c r="J30" s="120">
        <v>39130</v>
      </c>
      <c r="K30" s="270">
        <v>12253</v>
      </c>
      <c r="L30" s="270">
        <v>17657</v>
      </c>
      <c r="M30" s="120">
        <v>8827</v>
      </c>
      <c r="N30" s="408"/>
    </row>
    <row r="31" spans="1:14" ht="15" customHeight="1">
      <c r="A31" s="104" t="s">
        <v>303</v>
      </c>
      <c r="B31" s="259">
        <f>'Table 12'!B8-SUM('Table 12'!B9:B33,'Table 12 cont''d'!B8:B30)</f>
        <v>5513</v>
      </c>
      <c r="C31" s="259">
        <f>'Table 12'!C8-SUM('Table 12'!C9:C33,'Table 12 cont''d'!C8:C30)</f>
        <v>28314</v>
      </c>
      <c r="D31" s="259">
        <f>'Table 12'!D8-SUM('Table 12'!D9:D33,'Table 12 cont''d'!D8:D30)</f>
        <v>5943</v>
      </c>
      <c r="E31" s="259">
        <f>'Table 12'!E8-SUM('Table 12'!E9:E33,'Table 12 cont''d'!E8:E30)</f>
        <v>17865</v>
      </c>
      <c r="F31" s="259">
        <f>'Table 12'!F8-SUM('Table 12'!F9:F33,'Table 12 cont''d'!F8:F30)</f>
        <v>1510</v>
      </c>
      <c r="G31" s="259">
        <f>'Table 12'!G8-SUM('Table 12'!G9:G33,'Table 12 cont''d'!G8:G30)</f>
        <v>306</v>
      </c>
      <c r="H31" s="259">
        <f>'Table 12'!H8-SUM('Table 12'!H9:H33,'Table 12 cont''d'!H8:H30)</f>
        <v>363</v>
      </c>
      <c r="I31" s="259">
        <f>'Table 12'!I8-SUM('Table 12'!I9:I33,'Table 12 cont''d'!I8:I30)</f>
        <v>9231</v>
      </c>
      <c r="J31" s="259">
        <f>'Table 12'!J8-SUM('Table 12'!J9:J33,'Table 12 cont''d'!J8:J30)</f>
        <v>2655</v>
      </c>
      <c r="K31" s="259">
        <f>'Table 12'!K8-SUM('Table 12'!K9:K33,'Table 12 cont''d'!K8:K30)</f>
        <v>5240</v>
      </c>
      <c r="L31" s="259">
        <f>'Table 12'!L8-SUM('Table 12'!L9:L33,'Table 12 cont''d'!L8:L30)</f>
        <v>1415</v>
      </c>
      <c r="M31" s="259">
        <f>'Table 12'!M8-SUM('Table 12'!M9:M33,'Table 12 cont''d'!M8:M30)</f>
        <v>3088</v>
      </c>
      <c r="N31" s="408"/>
    </row>
    <row r="32" spans="1:14" ht="15.75">
      <c r="A32" s="251" t="s">
        <v>384</v>
      </c>
      <c r="N32" s="408"/>
    </row>
    <row r="33" ht="12.75">
      <c r="N33" s="408"/>
    </row>
    <row r="34" ht="12.75">
      <c r="N34" s="408"/>
    </row>
  </sheetData>
  <mergeCells count="10">
    <mergeCell ref="N1:N34"/>
    <mergeCell ref="A1:M1"/>
    <mergeCell ref="A5:A7"/>
    <mergeCell ref="B5:C6"/>
    <mergeCell ref="F5:M5"/>
    <mergeCell ref="F6:G6"/>
    <mergeCell ref="H6:I6"/>
    <mergeCell ref="J6:K6"/>
    <mergeCell ref="L6:M6"/>
    <mergeCell ref="D5:E6"/>
  </mergeCells>
  <printOptions/>
  <pageMargins left="0.51" right="0.22" top="1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A5">
      <pane xSplit="2" ySplit="2" topLeftCell="G13" activePane="bottomRight" state="frozen"/>
      <selection pane="topLeft" activeCell="A5" sqref="A5"/>
      <selection pane="topRight" activeCell="C5" sqref="C5"/>
      <selection pane="bottomLeft" activeCell="A7" sqref="A7"/>
      <selection pane="bottomRight" activeCell="B19" sqref="B19"/>
    </sheetView>
  </sheetViews>
  <sheetFormatPr defaultColWidth="9.140625" defaultRowHeight="12.75"/>
  <cols>
    <col min="1" max="1" width="5.7109375" style="21" customWidth="1"/>
    <col min="2" max="2" width="32.8515625" style="21" customWidth="1"/>
    <col min="3" max="11" width="9.28125" style="21" customWidth="1"/>
    <col min="12" max="12" width="9.28125" style="221" customWidth="1"/>
    <col min="13" max="13" width="4.140625" style="21" customWidth="1"/>
    <col min="14" max="14" width="13.7109375" style="21" customWidth="1"/>
    <col min="15" max="16384" width="8.8515625" style="21" customWidth="1"/>
  </cols>
  <sheetData>
    <row r="1" spans="1:13" ht="18" customHeight="1">
      <c r="A1" s="373" t="s">
        <v>281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85" t="s">
        <v>323</v>
      </c>
    </row>
    <row r="2" spans="1:13" ht="18.75">
      <c r="A2" s="293"/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300"/>
      <c r="M2" s="386"/>
    </row>
    <row r="3" spans="1:13" ht="22.5" customHeight="1">
      <c r="A3" s="294" t="s">
        <v>365</v>
      </c>
      <c r="B3" s="294"/>
      <c r="C3" s="294"/>
      <c r="D3" s="294"/>
      <c r="E3" s="293"/>
      <c r="F3" s="293"/>
      <c r="G3" s="293"/>
      <c r="H3" s="293"/>
      <c r="I3" s="293"/>
      <c r="J3" s="293"/>
      <c r="K3" s="293"/>
      <c r="L3" s="300"/>
      <c r="M3" s="386"/>
    </row>
    <row r="4" ht="21.75" customHeight="1">
      <c r="M4" s="386"/>
    </row>
    <row r="5" spans="1:13" ht="24.75" customHeight="1">
      <c r="A5" s="181"/>
      <c r="B5" s="182"/>
      <c r="C5" s="376" t="s">
        <v>311</v>
      </c>
      <c r="D5" s="376" t="s">
        <v>338</v>
      </c>
      <c r="E5" s="387" t="s">
        <v>311</v>
      </c>
      <c r="F5" s="388"/>
      <c r="G5" s="388"/>
      <c r="H5" s="389"/>
      <c r="I5" s="387" t="s">
        <v>338</v>
      </c>
      <c r="J5" s="388"/>
      <c r="K5" s="388"/>
      <c r="L5" s="389"/>
      <c r="M5" s="386"/>
    </row>
    <row r="6" spans="1:13" ht="24.75" customHeight="1">
      <c r="A6" s="183"/>
      <c r="B6" s="184"/>
      <c r="C6" s="377"/>
      <c r="D6" s="377"/>
      <c r="E6" s="255" t="s">
        <v>0</v>
      </c>
      <c r="F6" s="255" t="s">
        <v>1</v>
      </c>
      <c r="G6" s="210" t="s">
        <v>220</v>
      </c>
      <c r="H6" s="210" t="s">
        <v>269</v>
      </c>
      <c r="I6" s="210" t="s">
        <v>0</v>
      </c>
      <c r="J6" s="255" t="s">
        <v>1</v>
      </c>
      <c r="K6" s="255" t="s">
        <v>2</v>
      </c>
      <c r="L6" s="210" t="s">
        <v>269</v>
      </c>
      <c r="M6" s="386"/>
    </row>
    <row r="7" spans="1:13" ht="24.75" customHeight="1">
      <c r="A7" s="183"/>
      <c r="B7" s="188" t="s">
        <v>282</v>
      </c>
      <c r="C7" s="188"/>
      <c r="D7" s="203"/>
      <c r="E7" s="181"/>
      <c r="F7" s="181"/>
      <c r="G7" s="178"/>
      <c r="H7" s="178"/>
      <c r="I7" s="178"/>
      <c r="J7" s="178"/>
      <c r="K7" s="184"/>
      <c r="L7" s="301"/>
      <c r="M7" s="386"/>
    </row>
    <row r="8" spans="1:13" ht="24.75" customHeight="1">
      <c r="A8" s="183"/>
      <c r="B8" s="184"/>
      <c r="C8" s="184"/>
      <c r="D8" s="202"/>
      <c r="E8" s="183"/>
      <c r="F8" s="183"/>
      <c r="G8" s="179"/>
      <c r="H8" s="179"/>
      <c r="I8" s="179"/>
      <c r="J8" s="179"/>
      <c r="K8" s="184"/>
      <c r="L8" s="301"/>
      <c r="M8" s="386"/>
    </row>
    <row r="9" spans="1:13" ht="24.75" customHeight="1">
      <c r="A9" s="183"/>
      <c r="B9" s="184" t="s">
        <v>386</v>
      </c>
      <c r="C9" s="190">
        <f>SUM(E9:H9)</f>
        <v>4251</v>
      </c>
      <c r="D9" s="190">
        <f>SUM(I9:L9)</f>
        <v>11984</v>
      </c>
      <c r="E9" s="191">
        <v>857</v>
      </c>
      <c r="F9" s="191">
        <v>896</v>
      </c>
      <c r="G9" s="191">
        <v>1464</v>
      </c>
      <c r="H9" s="191">
        <v>1034</v>
      </c>
      <c r="I9" s="191">
        <v>1972</v>
      </c>
      <c r="J9" s="191">
        <v>3571</v>
      </c>
      <c r="K9" s="190">
        <v>3030</v>
      </c>
      <c r="L9" s="190">
        <v>3411</v>
      </c>
      <c r="M9" s="386"/>
    </row>
    <row r="10" spans="1:13" ht="24.75" customHeight="1">
      <c r="A10" s="183"/>
      <c r="B10" s="184"/>
      <c r="C10" s="179"/>
      <c r="E10" s="191"/>
      <c r="F10" s="191"/>
      <c r="G10" s="191"/>
      <c r="H10" s="191"/>
      <c r="I10" s="191"/>
      <c r="J10" s="191"/>
      <c r="K10" s="190"/>
      <c r="L10" s="190"/>
      <c r="M10" s="386"/>
    </row>
    <row r="11" spans="1:13" ht="24.75" customHeight="1">
      <c r="A11" s="183"/>
      <c r="B11" s="184" t="s">
        <v>283</v>
      </c>
      <c r="C11" s="190">
        <f>SUM(E11:H11)</f>
        <v>58512</v>
      </c>
      <c r="D11" s="190">
        <f>SUM(I11:L11)</f>
        <v>75780</v>
      </c>
      <c r="E11" s="191">
        <v>15068</v>
      </c>
      <c r="F11" s="191">
        <v>15288</v>
      </c>
      <c r="G11" s="191">
        <v>13314</v>
      </c>
      <c r="H11" s="191">
        <v>14842</v>
      </c>
      <c r="I11" s="191">
        <v>16513</v>
      </c>
      <c r="J11" s="191">
        <v>16939</v>
      </c>
      <c r="K11" s="190">
        <v>18015</v>
      </c>
      <c r="L11" s="190">
        <v>24313</v>
      </c>
      <c r="M11" s="386"/>
    </row>
    <row r="12" spans="1:13" ht="24.75" customHeight="1">
      <c r="A12" s="183"/>
      <c r="B12" s="202"/>
      <c r="C12" s="183"/>
      <c r="D12" s="183"/>
      <c r="E12" s="191"/>
      <c r="F12" s="191"/>
      <c r="G12" s="191"/>
      <c r="H12" s="191"/>
      <c r="I12" s="191"/>
      <c r="J12" s="191"/>
      <c r="K12" s="190"/>
      <c r="L12" s="190"/>
      <c r="M12" s="386"/>
    </row>
    <row r="13" spans="1:13" ht="24.75" customHeight="1">
      <c r="A13" s="183"/>
      <c r="B13" s="202"/>
      <c r="C13" s="205"/>
      <c r="D13" s="205"/>
      <c r="E13" s="260"/>
      <c r="F13" s="260"/>
      <c r="G13" s="260"/>
      <c r="H13" s="260"/>
      <c r="I13" s="260"/>
      <c r="J13" s="260"/>
      <c r="K13" s="333"/>
      <c r="L13" s="333"/>
      <c r="M13" s="386"/>
    </row>
    <row r="14" spans="1:13" ht="24.75" customHeight="1">
      <c r="A14" s="183"/>
      <c r="B14" s="202"/>
      <c r="C14" s="256"/>
      <c r="D14" s="256"/>
      <c r="E14" s="191"/>
      <c r="F14" s="191"/>
      <c r="G14" s="191"/>
      <c r="H14" s="191"/>
      <c r="I14" s="261"/>
      <c r="J14" s="191"/>
      <c r="K14" s="190"/>
      <c r="L14" s="190"/>
      <c r="M14" s="386"/>
    </row>
    <row r="15" spans="1:14" ht="24.75" customHeight="1">
      <c r="A15" s="183"/>
      <c r="B15" s="203" t="s">
        <v>308</v>
      </c>
      <c r="C15" s="204"/>
      <c r="D15" s="204"/>
      <c r="E15" s="191"/>
      <c r="F15" s="191"/>
      <c r="G15" s="191"/>
      <c r="H15" s="191"/>
      <c r="I15" s="191"/>
      <c r="J15" s="191"/>
      <c r="K15" s="190"/>
      <c r="L15" s="190"/>
      <c r="M15" s="386"/>
      <c r="N15" s="348"/>
    </row>
    <row r="16" spans="1:13" ht="24.75" customHeight="1">
      <c r="A16" s="183"/>
      <c r="B16" s="184"/>
      <c r="C16" s="184"/>
      <c r="D16" s="184"/>
      <c r="E16" s="191"/>
      <c r="F16" s="191"/>
      <c r="G16" s="191"/>
      <c r="H16" s="191"/>
      <c r="I16" s="191"/>
      <c r="J16" s="191"/>
      <c r="K16" s="190"/>
      <c r="L16" s="190"/>
      <c r="M16" s="386"/>
    </row>
    <row r="17" spans="1:13" ht="24.75" customHeight="1">
      <c r="A17" s="183"/>
      <c r="B17" s="184" t="s">
        <v>386</v>
      </c>
      <c r="C17" s="190">
        <f>SUM(E17:H17)</f>
        <v>6817</v>
      </c>
      <c r="D17" s="190">
        <f>SUM(I17:L17)</f>
        <v>14665</v>
      </c>
      <c r="E17" s="191">
        <v>1545</v>
      </c>
      <c r="F17" s="191">
        <v>1671</v>
      </c>
      <c r="G17" s="191">
        <v>1948</v>
      </c>
      <c r="H17" s="191">
        <v>1653</v>
      </c>
      <c r="I17" s="191">
        <v>2019</v>
      </c>
      <c r="J17" s="191">
        <v>4178</v>
      </c>
      <c r="K17" s="190">
        <v>4416</v>
      </c>
      <c r="L17" s="190">
        <v>4052</v>
      </c>
      <c r="M17" s="386"/>
    </row>
    <row r="18" spans="1:13" ht="24.75" customHeight="1">
      <c r="A18" s="183"/>
      <c r="B18" s="184"/>
      <c r="C18" s="189"/>
      <c r="D18" s="189"/>
      <c r="E18" s="191"/>
      <c r="F18" s="191"/>
      <c r="G18" s="191"/>
      <c r="H18" s="191"/>
      <c r="I18" s="191"/>
      <c r="J18" s="191"/>
      <c r="K18" s="190"/>
      <c r="L18" s="190"/>
      <c r="M18" s="386"/>
    </row>
    <row r="19" spans="1:13" ht="24.75" customHeight="1">
      <c r="A19" s="183"/>
      <c r="B19" s="184" t="s">
        <v>283</v>
      </c>
      <c r="C19" s="190">
        <f>SUM(E19:H19)</f>
        <v>113683</v>
      </c>
      <c r="D19" s="190">
        <f>SUM(I19:L19)</f>
        <v>85819</v>
      </c>
      <c r="E19" s="191">
        <v>47967</v>
      </c>
      <c r="F19" s="191">
        <v>20465</v>
      </c>
      <c r="G19" s="191">
        <v>19526</v>
      </c>
      <c r="H19" s="191">
        <v>25725</v>
      </c>
      <c r="I19" s="191">
        <v>19588</v>
      </c>
      <c r="J19" s="191">
        <v>19585</v>
      </c>
      <c r="K19" s="190">
        <v>19446</v>
      </c>
      <c r="L19" s="190">
        <v>27200</v>
      </c>
      <c r="M19" s="386"/>
    </row>
    <row r="20" spans="1:13" ht="24.75" customHeight="1">
      <c r="A20" s="185"/>
      <c r="B20" s="186"/>
      <c r="C20" s="186"/>
      <c r="D20" s="186"/>
      <c r="E20" s="260"/>
      <c r="F20" s="260"/>
      <c r="G20" s="260"/>
      <c r="H20" s="260"/>
      <c r="I20" s="260"/>
      <c r="J20" s="260"/>
      <c r="K20" s="333"/>
      <c r="L20" s="302"/>
      <c r="M20" s="386"/>
    </row>
    <row r="21" spans="1:13" ht="17.25" customHeight="1">
      <c r="A21" s="49" t="s">
        <v>340</v>
      </c>
      <c r="M21" s="386"/>
    </row>
    <row r="22" spans="1:13" ht="17.25" customHeight="1">
      <c r="A22" s="49" t="s">
        <v>339</v>
      </c>
      <c r="M22" s="386"/>
    </row>
    <row r="23" spans="1:13" ht="12.75">
      <c r="A23" s="21" t="s">
        <v>330</v>
      </c>
      <c r="M23" s="386"/>
    </row>
    <row r="29" ht="12" customHeight="1"/>
  </sheetData>
  <mergeCells count="6">
    <mergeCell ref="M1:M23"/>
    <mergeCell ref="E5:H5"/>
    <mergeCell ref="C5:C6"/>
    <mergeCell ref="I5:L5"/>
    <mergeCell ref="A1:L1"/>
    <mergeCell ref="D5:D6"/>
  </mergeCells>
  <printOptions/>
  <pageMargins left="0.67" right="0.25" top="0.46" bottom="0.37" header="0.33" footer="0.2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A4">
      <pane xSplit="1" ySplit="4" topLeftCell="B29" activePane="bottomRight" state="frozen"/>
      <selection pane="topLeft" activeCell="A4" sqref="A4"/>
      <selection pane="topRight" activeCell="B4" sqref="B4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20.421875" style="0" customWidth="1"/>
    <col min="2" max="13" width="9.7109375" style="0" customWidth="1"/>
    <col min="14" max="14" width="4.00390625" style="0" customWidth="1"/>
  </cols>
  <sheetData>
    <row r="1" spans="1:14" ht="17.25" customHeight="1">
      <c r="A1" s="105" t="s">
        <v>320</v>
      </c>
      <c r="B1" s="99"/>
      <c r="C1" s="99"/>
      <c r="D1" s="99"/>
      <c r="E1" s="99"/>
      <c r="F1" s="106"/>
      <c r="G1" s="106"/>
      <c r="H1" s="106"/>
      <c r="I1" s="106"/>
      <c r="J1" s="106"/>
      <c r="K1" s="106"/>
      <c r="L1" s="106"/>
      <c r="M1" s="106"/>
      <c r="N1" s="385" t="s">
        <v>333</v>
      </c>
    </row>
    <row r="2" spans="1:14" ht="4.5" customHeight="1">
      <c r="A2" s="105"/>
      <c r="B2" s="99"/>
      <c r="C2" s="99"/>
      <c r="D2" s="99"/>
      <c r="E2" s="99"/>
      <c r="F2" s="106"/>
      <c r="G2" s="106"/>
      <c r="H2" s="106"/>
      <c r="I2" s="106"/>
      <c r="J2" s="106"/>
      <c r="K2" s="106"/>
      <c r="L2" s="106"/>
      <c r="M2" s="106"/>
      <c r="N2" s="385"/>
    </row>
    <row r="3" spans="1:14" ht="12.75" customHeight="1">
      <c r="A3" s="99"/>
      <c r="B3" s="99"/>
      <c r="C3" s="99"/>
      <c r="D3" s="99"/>
      <c r="E3" s="99"/>
      <c r="F3" s="115"/>
      <c r="G3" s="115"/>
      <c r="H3" s="115"/>
      <c r="L3" s="115"/>
      <c r="M3" s="115" t="s">
        <v>261</v>
      </c>
      <c r="N3" s="385"/>
    </row>
    <row r="4" spans="1:14" ht="3" customHeight="1">
      <c r="A4" s="99"/>
      <c r="B4" s="99"/>
      <c r="C4" s="99"/>
      <c r="D4" s="99"/>
      <c r="E4" s="99"/>
      <c r="F4" s="115"/>
      <c r="G4" s="115"/>
      <c r="H4" s="115"/>
      <c r="I4" s="115"/>
      <c r="J4" s="115"/>
      <c r="K4" s="115"/>
      <c r="L4" s="115"/>
      <c r="M4" s="115"/>
      <c r="N4" s="385"/>
    </row>
    <row r="5" spans="1:14" ht="14.25">
      <c r="A5" s="435" t="s">
        <v>145</v>
      </c>
      <c r="B5" s="431" t="s">
        <v>311</v>
      </c>
      <c r="C5" s="432"/>
      <c r="D5" s="431" t="s">
        <v>338</v>
      </c>
      <c r="E5" s="432"/>
      <c r="F5" s="439" t="s">
        <v>360</v>
      </c>
      <c r="G5" s="440"/>
      <c r="H5" s="440"/>
      <c r="I5" s="440"/>
      <c r="J5" s="440"/>
      <c r="K5" s="440"/>
      <c r="L5" s="440"/>
      <c r="M5" s="441"/>
      <c r="N5" s="385"/>
    </row>
    <row r="6" spans="1:14" ht="12.75">
      <c r="A6" s="436"/>
      <c r="B6" s="433"/>
      <c r="C6" s="434"/>
      <c r="D6" s="433"/>
      <c r="E6" s="434"/>
      <c r="F6" s="438" t="s">
        <v>0</v>
      </c>
      <c r="G6" s="438"/>
      <c r="H6" s="438" t="s">
        <v>1</v>
      </c>
      <c r="I6" s="438"/>
      <c r="J6" s="438" t="s">
        <v>2</v>
      </c>
      <c r="K6" s="438"/>
      <c r="L6" s="438" t="s">
        <v>3</v>
      </c>
      <c r="M6" s="438"/>
      <c r="N6" s="385"/>
    </row>
    <row r="7" spans="1:14" ht="28.5" customHeight="1">
      <c r="A7" s="437"/>
      <c r="B7" s="107" t="s">
        <v>143</v>
      </c>
      <c r="C7" s="107" t="s">
        <v>361</v>
      </c>
      <c r="D7" s="107" t="s">
        <v>143</v>
      </c>
      <c r="E7" s="107" t="s">
        <v>361</v>
      </c>
      <c r="F7" s="107" t="s">
        <v>143</v>
      </c>
      <c r="G7" s="107" t="s">
        <v>361</v>
      </c>
      <c r="H7" s="107" t="s">
        <v>143</v>
      </c>
      <c r="I7" s="107" t="s">
        <v>361</v>
      </c>
      <c r="J7" s="107" t="s">
        <v>143</v>
      </c>
      <c r="K7" s="107" t="s">
        <v>361</v>
      </c>
      <c r="L7" s="107" t="s">
        <v>143</v>
      </c>
      <c r="M7" s="107" t="s">
        <v>362</v>
      </c>
      <c r="N7" s="385"/>
    </row>
    <row r="8" spans="1:14" ht="21" customHeight="1">
      <c r="A8" s="103" t="s">
        <v>132</v>
      </c>
      <c r="B8" s="114">
        <f>SUM(B9:B27)</f>
        <v>2350121</v>
      </c>
      <c r="C8" s="114">
        <f>SUM(C9:C27)</f>
        <v>3622929</v>
      </c>
      <c r="D8" s="114">
        <f>F8+H8+J8+L8</f>
        <v>2196462</v>
      </c>
      <c r="E8" s="114">
        <f>G8+I8+K8+M8</f>
        <v>4286711</v>
      </c>
      <c r="F8" s="163">
        <f aca="true" t="shared" si="0" ref="F8:M8">SUM(F9:F27)</f>
        <v>441424</v>
      </c>
      <c r="G8" s="163">
        <f t="shared" si="0"/>
        <v>908704</v>
      </c>
      <c r="H8" s="163">
        <f t="shared" si="0"/>
        <v>506739</v>
      </c>
      <c r="I8" s="163">
        <f t="shared" si="0"/>
        <v>1104018</v>
      </c>
      <c r="J8" s="346">
        <f t="shared" si="0"/>
        <v>583348</v>
      </c>
      <c r="K8" s="346">
        <f t="shared" si="0"/>
        <v>1085200</v>
      </c>
      <c r="L8" s="346">
        <f t="shared" si="0"/>
        <v>664951</v>
      </c>
      <c r="M8" s="346">
        <f t="shared" si="0"/>
        <v>1188789</v>
      </c>
      <c r="N8" s="385"/>
    </row>
    <row r="9" spans="1:14" ht="21" customHeight="1">
      <c r="A9" s="102" t="s">
        <v>147</v>
      </c>
      <c r="B9" s="118">
        <v>0</v>
      </c>
      <c r="C9" s="100">
        <v>27609</v>
      </c>
      <c r="D9" s="118">
        <v>0</v>
      </c>
      <c r="E9" s="100">
        <f aca="true" t="shared" si="1" ref="E9:E27">G9+I9+K9+M9</f>
        <v>1490</v>
      </c>
      <c r="F9" s="118">
        <v>0</v>
      </c>
      <c r="G9" s="118">
        <v>0</v>
      </c>
      <c r="H9" s="118">
        <v>0</v>
      </c>
      <c r="I9" s="326">
        <v>1108</v>
      </c>
      <c r="J9" s="118">
        <v>0</v>
      </c>
      <c r="K9" s="118">
        <v>0</v>
      </c>
      <c r="L9" s="118">
        <v>0</v>
      </c>
      <c r="M9" s="121">
        <v>382</v>
      </c>
      <c r="N9" s="385"/>
    </row>
    <row r="10" spans="1:14" ht="21" customHeight="1">
      <c r="A10" s="102" t="s">
        <v>148</v>
      </c>
      <c r="B10" s="118">
        <v>0</v>
      </c>
      <c r="C10" s="100">
        <v>17304</v>
      </c>
      <c r="D10" s="118">
        <v>0</v>
      </c>
      <c r="E10" s="100">
        <f t="shared" si="1"/>
        <v>11395</v>
      </c>
      <c r="F10" s="118">
        <v>0</v>
      </c>
      <c r="G10" s="272">
        <v>30</v>
      </c>
      <c r="H10" s="118">
        <v>0</v>
      </c>
      <c r="I10" s="327">
        <v>3060</v>
      </c>
      <c r="J10" s="118">
        <v>0</v>
      </c>
      <c r="K10" s="327">
        <v>1550</v>
      </c>
      <c r="L10" s="118">
        <v>0</v>
      </c>
      <c r="M10" s="121">
        <v>6755</v>
      </c>
      <c r="N10" s="385"/>
    </row>
    <row r="11" spans="1:14" ht="21" customHeight="1">
      <c r="A11" s="102" t="s">
        <v>149</v>
      </c>
      <c r="B11" s="100">
        <v>2052</v>
      </c>
      <c r="C11" s="100">
        <v>119407</v>
      </c>
      <c r="D11" s="100">
        <f aca="true" t="shared" si="2" ref="D11:D27">F11+H11+J11+L11</f>
        <v>302</v>
      </c>
      <c r="E11" s="100">
        <f t="shared" si="1"/>
        <v>110061</v>
      </c>
      <c r="F11" s="121">
        <v>5</v>
      </c>
      <c r="G11" s="272">
        <v>19007</v>
      </c>
      <c r="H11" s="121">
        <v>133</v>
      </c>
      <c r="I11" s="327">
        <v>26287</v>
      </c>
      <c r="J11" s="327">
        <v>57</v>
      </c>
      <c r="K11" s="327">
        <v>31057</v>
      </c>
      <c r="L11" s="121">
        <v>107</v>
      </c>
      <c r="M11" s="121">
        <v>33710</v>
      </c>
      <c r="N11" s="385"/>
    </row>
    <row r="12" spans="1:14" ht="21" customHeight="1">
      <c r="A12" s="102" t="s">
        <v>167</v>
      </c>
      <c r="B12" s="118">
        <v>0</v>
      </c>
      <c r="C12" s="100">
        <v>175</v>
      </c>
      <c r="D12" s="100">
        <f t="shared" si="2"/>
        <v>1939</v>
      </c>
      <c r="E12" s="100">
        <f t="shared" si="1"/>
        <v>5955</v>
      </c>
      <c r="F12" s="118">
        <v>0</v>
      </c>
      <c r="G12" s="118">
        <v>0</v>
      </c>
      <c r="H12" s="118">
        <v>0</v>
      </c>
      <c r="I12" s="327">
        <v>703</v>
      </c>
      <c r="J12" s="326">
        <v>1939</v>
      </c>
      <c r="K12" s="328">
        <v>5127</v>
      </c>
      <c r="L12" s="118">
        <v>0</v>
      </c>
      <c r="M12" s="121">
        <v>125</v>
      </c>
      <c r="N12" s="385"/>
    </row>
    <row r="13" spans="1:14" ht="21" customHeight="1">
      <c r="A13" s="102" t="s">
        <v>160</v>
      </c>
      <c r="B13" s="100">
        <v>25</v>
      </c>
      <c r="C13" s="118">
        <v>0</v>
      </c>
      <c r="D13" s="100">
        <f t="shared" si="2"/>
        <v>196</v>
      </c>
      <c r="E13" s="118">
        <f t="shared" si="1"/>
        <v>0</v>
      </c>
      <c r="F13" s="118">
        <v>0</v>
      </c>
      <c r="G13" s="118">
        <v>0</v>
      </c>
      <c r="H13" s="118">
        <v>0</v>
      </c>
      <c r="I13" s="118">
        <v>0</v>
      </c>
      <c r="J13" s="118">
        <v>0</v>
      </c>
      <c r="K13" s="118">
        <v>0</v>
      </c>
      <c r="L13" s="121">
        <v>196</v>
      </c>
      <c r="M13" s="118">
        <v>0</v>
      </c>
      <c r="N13" s="385"/>
    </row>
    <row r="14" spans="1:14" ht="21" customHeight="1">
      <c r="A14" s="102" t="s">
        <v>180</v>
      </c>
      <c r="B14" s="100">
        <v>520772</v>
      </c>
      <c r="C14" s="100">
        <v>7523</v>
      </c>
      <c r="D14" s="100">
        <f t="shared" si="2"/>
        <v>629970</v>
      </c>
      <c r="E14" s="100">
        <f t="shared" si="1"/>
        <v>2531</v>
      </c>
      <c r="F14" s="120">
        <v>114445</v>
      </c>
      <c r="G14" s="270">
        <v>274</v>
      </c>
      <c r="H14" s="120">
        <v>160472</v>
      </c>
      <c r="I14" s="327">
        <v>38</v>
      </c>
      <c r="J14" s="326">
        <v>179006</v>
      </c>
      <c r="K14" s="328">
        <v>1317</v>
      </c>
      <c r="L14" s="120">
        <v>176047</v>
      </c>
      <c r="M14" s="120">
        <v>902</v>
      </c>
      <c r="N14" s="385"/>
    </row>
    <row r="15" spans="1:14" ht="21" customHeight="1">
      <c r="A15" s="102" t="s">
        <v>270</v>
      </c>
      <c r="B15" s="118">
        <v>0</v>
      </c>
      <c r="C15" s="118">
        <v>0</v>
      </c>
      <c r="D15" s="118">
        <f t="shared" si="2"/>
        <v>0</v>
      </c>
      <c r="E15" s="118">
        <f t="shared" si="1"/>
        <v>0</v>
      </c>
      <c r="F15" s="118">
        <v>0</v>
      </c>
      <c r="G15" s="118">
        <v>0</v>
      </c>
      <c r="H15" s="118">
        <v>0</v>
      </c>
      <c r="I15" s="118">
        <v>0</v>
      </c>
      <c r="J15" s="118">
        <v>0</v>
      </c>
      <c r="K15" s="118">
        <v>0</v>
      </c>
      <c r="L15" s="118">
        <v>0</v>
      </c>
      <c r="M15" s="118">
        <v>0</v>
      </c>
      <c r="N15" s="385"/>
    </row>
    <row r="16" spans="1:14" ht="21" customHeight="1">
      <c r="A16" s="102" t="s">
        <v>150</v>
      </c>
      <c r="B16" s="100">
        <v>975</v>
      </c>
      <c r="C16" s="100">
        <v>1083</v>
      </c>
      <c r="D16" s="100">
        <f t="shared" si="2"/>
        <v>1912</v>
      </c>
      <c r="E16" s="100">
        <f t="shared" si="1"/>
        <v>23484</v>
      </c>
      <c r="F16" s="120">
        <v>227</v>
      </c>
      <c r="G16" s="118">
        <v>0</v>
      </c>
      <c r="H16" s="325">
        <v>764</v>
      </c>
      <c r="I16" s="327">
        <v>5</v>
      </c>
      <c r="J16" s="327">
        <v>493</v>
      </c>
      <c r="K16" s="328">
        <v>4395</v>
      </c>
      <c r="L16" s="121">
        <v>428</v>
      </c>
      <c r="M16" s="121">
        <v>19084</v>
      </c>
      <c r="N16" s="385"/>
    </row>
    <row r="17" spans="1:14" ht="21" customHeight="1">
      <c r="A17" s="108" t="s">
        <v>24</v>
      </c>
      <c r="B17" s="100">
        <v>151677</v>
      </c>
      <c r="C17" s="100">
        <v>248622</v>
      </c>
      <c r="D17" s="100">
        <f t="shared" si="2"/>
        <v>283153</v>
      </c>
      <c r="E17" s="100">
        <f t="shared" si="1"/>
        <v>207169</v>
      </c>
      <c r="F17" s="121">
        <v>109364</v>
      </c>
      <c r="G17" s="272">
        <v>69868</v>
      </c>
      <c r="H17" s="121">
        <v>51876</v>
      </c>
      <c r="I17" s="327">
        <v>38640</v>
      </c>
      <c r="J17" s="326">
        <v>48982</v>
      </c>
      <c r="K17" s="328">
        <v>32463</v>
      </c>
      <c r="L17" s="121">
        <v>72931</v>
      </c>
      <c r="M17" s="121">
        <v>66198</v>
      </c>
      <c r="N17" s="385"/>
    </row>
    <row r="18" spans="1:14" ht="21" customHeight="1">
      <c r="A18" s="102" t="s">
        <v>25</v>
      </c>
      <c r="B18" s="100">
        <v>932333</v>
      </c>
      <c r="C18" s="100">
        <v>2689072</v>
      </c>
      <c r="D18" s="100">
        <f t="shared" si="2"/>
        <v>436059</v>
      </c>
      <c r="E18" s="100">
        <f t="shared" si="1"/>
        <v>3380738</v>
      </c>
      <c r="F18" s="121">
        <v>95026</v>
      </c>
      <c r="G18" s="272">
        <v>709232</v>
      </c>
      <c r="H18" s="121">
        <v>105992</v>
      </c>
      <c r="I18" s="327">
        <v>904646</v>
      </c>
      <c r="J18" s="326">
        <v>102844</v>
      </c>
      <c r="K18" s="328">
        <v>875542</v>
      </c>
      <c r="L18" s="121">
        <v>132197</v>
      </c>
      <c r="M18" s="121">
        <v>891318</v>
      </c>
      <c r="N18" s="385"/>
    </row>
    <row r="19" spans="1:14" ht="21" customHeight="1">
      <c r="A19" s="102" t="s">
        <v>138</v>
      </c>
      <c r="B19" s="100">
        <v>10902</v>
      </c>
      <c r="C19" s="100">
        <v>12641</v>
      </c>
      <c r="D19" s="100">
        <f t="shared" si="2"/>
        <v>2504</v>
      </c>
      <c r="E19" s="100">
        <f t="shared" si="1"/>
        <v>3702</v>
      </c>
      <c r="F19" s="121">
        <v>1227</v>
      </c>
      <c r="G19" s="272">
        <v>2874</v>
      </c>
      <c r="H19" s="121">
        <v>394</v>
      </c>
      <c r="I19" s="327">
        <v>730</v>
      </c>
      <c r="J19" s="326">
        <v>429</v>
      </c>
      <c r="K19" s="118">
        <v>0</v>
      </c>
      <c r="L19" s="121">
        <v>454</v>
      </c>
      <c r="M19" s="121">
        <v>98</v>
      </c>
      <c r="N19" s="385"/>
    </row>
    <row r="20" spans="1:14" ht="21" customHeight="1">
      <c r="A20" s="102" t="s">
        <v>153</v>
      </c>
      <c r="B20" s="100">
        <v>21276</v>
      </c>
      <c r="C20" s="100">
        <v>4739</v>
      </c>
      <c r="D20" s="100">
        <f t="shared" si="2"/>
        <v>9101</v>
      </c>
      <c r="E20" s="100">
        <f t="shared" si="1"/>
        <v>3285</v>
      </c>
      <c r="F20" s="120">
        <v>6109</v>
      </c>
      <c r="G20" s="270">
        <v>549</v>
      </c>
      <c r="H20" s="120">
        <v>1950</v>
      </c>
      <c r="I20" s="327">
        <v>1922</v>
      </c>
      <c r="J20" s="326">
        <v>626</v>
      </c>
      <c r="K20" s="328">
        <v>141</v>
      </c>
      <c r="L20" s="120">
        <v>416</v>
      </c>
      <c r="M20" s="120">
        <v>673</v>
      </c>
      <c r="N20" s="385"/>
    </row>
    <row r="21" spans="1:14" ht="21" customHeight="1">
      <c r="A21" s="102" t="s">
        <v>154</v>
      </c>
      <c r="B21" s="118">
        <v>0</v>
      </c>
      <c r="C21" s="100">
        <v>34053</v>
      </c>
      <c r="D21" s="100">
        <f t="shared" si="2"/>
        <v>3</v>
      </c>
      <c r="E21" s="100">
        <f t="shared" si="1"/>
        <v>30396</v>
      </c>
      <c r="F21" s="121">
        <v>3</v>
      </c>
      <c r="G21" s="272">
        <v>6508</v>
      </c>
      <c r="H21" s="118">
        <v>0</v>
      </c>
      <c r="I21" s="327">
        <v>1121</v>
      </c>
      <c r="J21" s="118">
        <v>0</v>
      </c>
      <c r="K21" s="328">
        <v>889</v>
      </c>
      <c r="L21" s="118">
        <v>0</v>
      </c>
      <c r="M21" s="121">
        <v>21878</v>
      </c>
      <c r="N21" s="385"/>
    </row>
    <row r="22" spans="1:14" ht="21" customHeight="1">
      <c r="A22" s="102" t="s">
        <v>26</v>
      </c>
      <c r="B22" s="100">
        <v>186686</v>
      </c>
      <c r="C22" s="100">
        <v>326007</v>
      </c>
      <c r="D22" s="100">
        <f t="shared" si="2"/>
        <v>281637</v>
      </c>
      <c r="E22" s="100">
        <f t="shared" si="1"/>
        <v>417959</v>
      </c>
      <c r="F22" s="121">
        <v>22502</v>
      </c>
      <c r="G22" s="272">
        <v>78379</v>
      </c>
      <c r="H22" s="121">
        <v>75614</v>
      </c>
      <c r="I22" s="327">
        <v>101464</v>
      </c>
      <c r="J22" s="326">
        <v>95214</v>
      </c>
      <c r="K22" s="328">
        <v>108733</v>
      </c>
      <c r="L22" s="121">
        <v>88307</v>
      </c>
      <c r="M22" s="121">
        <v>129383</v>
      </c>
      <c r="N22" s="385"/>
    </row>
    <row r="23" spans="1:14" ht="21" customHeight="1">
      <c r="A23" s="102" t="s">
        <v>155</v>
      </c>
      <c r="B23" s="100">
        <v>5</v>
      </c>
      <c r="C23" s="118">
        <v>0</v>
      </c>
      <c r="D23" s="118">
        <f t="shared" si="2"/>
        <v>0</v>
      </c>
      <c r="E23" s="100">
        <f t="shared" si="1"/>
        <v>54</v>
      </c>
      <c r="F23" s="118">
        <v>0</v>
      </c>
      <c r="G23" s="118">
        <v>0</v>
      </c>
      <c r="H23" s="118">
        <v>0</v>
      </c>
      <c r="I23" s="327">
        <v>43</v>
      </c>
      <c r="J23" s="118">
        <v>0</v>
      </c>
      <c r="K23" s="118">
        <v>0</v>
      </c>
      <c r="L23" s="118">
        <v>0</v>
      </c>
      <c r="M23" s="121">
        <v>11</v>
      </c>
      <c r="N23" s="385"/>
    </row>
    <row r="24" spans="1:14" ht="21" customHeight="1">
      <c r="A24" s="102" t="s">
        <v>156</v>
      </c>
      <c r="B24" s="100">
        <v>221157</v>
      </c>
      <c r="C24" s="100">
        <v>438</v>
      </c>
      <c r="D24" s="100">
        <f t="shared" si="2"/>
        <v>195069</v>
      </c>
      <c r="E24" s="100">
        <f t="shared" si="1"/>
        <v>3293</v>
      </c>
      <c r="F24" s="121">
        <v>35128</v>
      </c>
      <c r="G24" s="118">
        <v>0</v>
      </c>
      <c r="H24" s="121">
        <v>35501</v>
      </c>
      <c r="I24" s="118">
        <v>0</v>
      </c>
      <c r="J24" s="270">
        <v>54751</v>
      </c>
      <c r="K24" s="270">
        <v>3213</v>
      </c>
      <c r="L24" s="121">
        <v>69689</v>
      </c>
      <c r="M24" s="121">
        <v>80</v>
      </c>
      <c r="N24" s="385"/>
    </row>
    <row r="25" spans="1:14" ht="21" customHeight="1">
      <c r="A25" s="102" t="s">
        <v>29</v>
      </c>
      <c r="B25" s="100">
        <v>6024</v>
      </c>
      <c r="C25" s="100">
        <v>5399</v>
      </c>
      <c r="D25" s="100">
        <f t="shared" si="2"/>
        <v>16073</v>
      </c>
      <c r="E25" s="100">
        <f t="shared" si="1"/>
        <v>17035</v>
      </c>
      <c r="F25" s="121">
        <v>545</v>
      </c>
      <c r="G25" s="272">
        <v>1762</v>
      </c>
      <c r="H25" s="121">
        <v>14577</v>
      </c>
      <c r="I25" s="327">
        <v>5004</v>
      </c>
      <c r="J25" s="118">
        <v>0</v>
      </c>
      <c r="K25" s="328">
        <v>4905</v>
      </c>
      <c r="L25" s="121">
        <v>951</v>
      </c>
      <c r="M25" s="121">
        <v>5364</v>
      </c>
      <c r="N25" s="385"/>
    </row>
    <row r="26" spans="1:14" ht="21" customHeight="1">
      <c r="A26" s="102" t="s">
        <v>157</v>
      </c>
      <c r="B26" s="100">
        <v>227245</v>
      </c>
      <c r="C26" s="100">
        <v>31917</v>
      </c>
      <c r="D26" s="100">
        <f t="shared" si="2"/>
        <v>254365</v>
      </c>
      <c r="E26" s="100">
        <f t="shared" si="1"/>
        <v>15611</v>
      </c>
      <c r="F26" s="121">
        <v>45246</v>
      </c>
      <c r="G26" s="272">
        <v>5401</v>
      </c>
      <c r="H26" s="121">
        <v>43671</v>
      </c>
      <c r="I26" s="327">
        <v>2594</v>
      </c>
      <c r="J26" s="326">
        <v>59877</v>
      </c>
      <c r="K26" s="328">
        <v>3615</v>
      </c>
      <c r="L26" s="121">
        <v>105571</v>
      </c>
      <c r="M26" s="121">
        <v>4001</v>
      </c>
      <c r="N26" s="385"/>
    </row>
    <row r="27" spans="1:14" ht="21" customHeight="1">
      <c r="A27" s="104" t="s">
        <v>31</v>
      </c>
      <c r="B27" s="111">
        <v>68992</v>
      </c>
      <c r="C27" s="111">
        <v>96940</v>
      </c>
      <c r="D27" s="111">
        <f t="shared" si="2"/>
        <v>84179</v>
      </c>
      <c r="E27" s="111">
        <f t="shared" si="1"/>
        <v>52553</v>
      </c>
      <c r="F27" s="122">
        <v>11597</v>
      </c>
      <c r="G27" s="273">
        <v>14820</v>
      </c>
      <c r="H27" s="122">
        <v>15795</v>
      </c>
      <c r="I27" s="329">
        <v>16653</v>
      </c>
      <c r="J27" s="341">
        <v>39130</v>
      </c>
      <c r="K27" s="341">
        <v>12253</v>
      </c>
      <c r="L27" s="122">
        <v>17657</v>
      </c>
      <c r="M27" s="122">
        <v>8827</v>
      </c>
      <c r="N27" s="385"/>
    </row>
    <row r="28" spans="2:14" ht="6.75" customHeight="1">
      <c r="B28" s="138"/>
      <c r="C28" s="138"/>
      <c r="D28" s="138"/>
      <c r="E28" s="138"/>
      <c r="F28" s="137"/>
      <c r="G28" s="137"/>
      <c r="H28" s="137"/>
      <c r="I28" s="137"/>
      <c r="J28" s="137"/>
      <c r="K28" s="137"/>
      <c r="L28" s="137"/>
      <c r="M28" s="137"/>
      <c r="N28" s="385"/>
    </row>
    <row r="29" spans="1:14" ht="12.75" customHeight="1">
      <c r="A29" s="119" t="s">
        <v>385</v>
      </c>
      <c r="N29" s="385"/>
    </row>
    <row r="30" spans="1:14" ht="12.75" customHeight="1">
      <c r="A30" s="132"/>
      <c r="N30" s="385"/>
    </row>
    <row r="31" spans="1:13" ht="12.75" customHeight="1">
      <c r="A31" s="21"/>
      <c r="B31" s="138"/>
      <c r="C31" s="138"/>
      <c r="D31" s="138"/>
      <c r="E31" s="138"/>
      <c r="F31" s="137"/>
      <c r="G31" s="137"/>
      <c r="H31" s="137"/>
      <c r="I31" s="137"/>
      <c r="J31" s="137"/>
      <c r="K31" s="137"/>
      <c r="L31" s="137"/>
      <c r="M31" s="137"/>
    </row>
    <row r="32" spans="2:13" ht="12.75" customHeight="1">
      <c r="B32" s="138"/>
      <c r="C32" s="138"/>
      <c r="D32" s="138"/>
      <c r="E32" s="138"/>
      <c r="F32" s="137"/>
      <c r="G32" s="137"/>
      <c r="H32" s="137"/>
      <c r="I32" s="137"/>
      <c r="J32" s="137"/>
      <c r="K32" s="137"/>
      <c r="L32" s="137"/>
      <c r="M32" s="137"/>
    </row>
    <row r="33" ht="12.75" customHeight="1"/>
    <row r="34" ht="12.75" customHeight="1"/>
    <row r="35" ht="12.75" customHeight="1"/>
    <row r="36" ht="12.75" customHeight="1"/>
    <row r="37" ht="22.5" customHeight="1"/>
    <row r="38" ht="15" customHeight="1"/>
  </sheetData>
  <mergeCells count="9">
    <mergeCell ref="N1:N30"/>
    <mergeCell ref="A5:A7"/>
    <mergeCell ref="B5:C6"/>
    <mergeCell ref="F6:G6"/>
    <mergeCell ref="F5:M5"/>
    <mergeCell ref="H6:I6"/>
    <mergeCell ref="L6:M6"/>
    <mergeCell ref="J6:K6"/>
    <mergeCell ref="D5:E6"/>
  </mergeCells>
  <printOptions/>
  <pageMargins left="0.65" right="0" top="0.5" bottom="0.33" header="0.25" footer="0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21"/>
  <sheetViews>
    <sheetView tabSelected="1" workbookViewId="0" topLeftCell="A3">
      <pane xSplit="1" ySplit="3" topLeftCell="B6" activePane="bottomRight" state="frozen"/>
      <selection pane="topLeft" activeCell="A3" sqref="A3"/>
      <selection pane="topRight" activeCell="B3" sqref="B3"/>
      <selection pane="bottomLeft" activeCell="A6" sqref="A6"/>
      <selection pane="bottomRight" activeCell="E10" sqref="E10"/>
    </sheetView>
  </sheetViews>
  <sheetFormatPr defaultColWidth="9.140625" defaultRowHeight="12.75"/>
  <cols>
    <col min="1" max="1" width="20.8515625" style="0" customWidth="1"/>
    <col min="2" max="13" width="9.28125" style="0" customWidth="1"/>
    <col min="14" max="14" width="4.8515625" style="0" customWidth="1"/>
    <col min="15" max="15" width="9.28125" style="0" bestFit="1" customWidth="1"/>
  </cols>
  <sheetData>
    <row r="1" spans="1:14" ht="18.75">
      <c r="A1" s="105" t="s">
        <v>321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7"/>
      <c r="M1" s="137"/>
      <c r="N1" s="385" t="s">
        <v>334</v>
      </c>
    </row>
    <row r="2" spans="1:14" ht="12.75">
      <c r="A2" s="106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15"/>
      <c r="M2" s="115" t="s">
        <v>261</v>
      </c>
      <c r="N2" s="385"/>
    </row>
    <row r="3" spans="1:14" ht="15.75">
      <c r="A3" s="444" t="s">
        <v>146</v>
      </c>
      <c r="B3" s="431" t="s">
        <v>311</v>
      </c>
      <c r="C3" s="432"/>
      <c r="D3" s="431" t="s">
        <v>387</v>
      </c>
      <c r="E3" s="432"/>
      <c r="F3" s="439" t="s">
        <v>338</v>
      </c>
      <c r="G3" s="440"/>
      <c r="H3" s="440"/>
      <c r="I3" s="440"/>
      <c r="J3" s="440"/>
      <c r="K3" s="440"/>
      <c r="L3" s="440"/>
      <c r="M3" s="441"/>
      <c r="N3" s="385"/>
    </row>
    <row r="4" spans="1:14" ht="12.75">
      <c r="A4" s="445"/>
      <c r="B4" s="447"/>
      <c r="C4" s="448"/>
      <c r="D4" s="447"/>
      <c r="E4" s="448"/>
      <c r="F4" s="442" t="s">
        <v>215</v>
      </c>
      <c r="G4" s="443"/>
      <c r="H4" s="442" t="s">
        <v>217</v>
      </c>
      <c r="I4" s="443"/>
      <c r="J4" s="442" t="s">
        <v>220</v>
      </c>
      <c r="K4" s="443"/>
      <c r="L4" s="442" t="s">
        <v>269</v>
      </c>
      <c r="M4" s="443"/>
      <c r="N4" s="385"/>
    </row>
    <row r="5" spans="1:14" ht="25.5">
      <c r="A5" s="446"/>
      <c r="B5" s="107" t="s">
        <v>143</v>
      </c>
      <c r="C5" s="107" t="s">
        <v>362</v>
      </c>
      <c r="D5" s="107" t="s">
        <v>143</v>
      </c>
      <c r="E5" s="107" t="s">
        <v>362</v>
      </c>
      <c r="F5" s="107" t="s">
        <v>226</v>
      </c>
      <c r="G5" s="107" t="s">
        <v>362</v>
      </c>
      <c r="H5" s="107" t="s">
        <v>226</v>
      </c>
      <c r="I5" s="107" t="s">
        <v>361</v>
      </c>
      <c r="J5" s="107" t="s">
        <v>226</v>
      </c>
      <c r="K5" s="107" t="s">
        <v>361</v>
      </c>
      <c r="L5" s="107" t="s">
        <v>226</v>
      </c>
      <c r="M5" s="107" t="s">
        <v>361</v>
      </c>
      <c r="N5" s="385"/>
    </row>
    <row r="6" spans="1:14" ht="24.75" customHeight="1">
      <c r="A6" s="103" t="s">
        <v>132</v>
      </c>
      <c r="B6" s="117">
        <f aca="true" t="shared" si="0" ref="B6:M6">SUM(B7:B19)</f>
        <v>9706237</v>
      </c>
      <c r="C6" s="117">
        <v>1551417</v>
      </c>
      <c r="D6" s="117">
        <f>F6+H6+J6+L6</f>
        <v>9399975</v>
      </c>
      <c r="E6" s="117">
        <f>G6+I6+K6+M6</f>
        <v>1439685</v>
      </c>
      <c r="F6" s="117">
        <f t="shared" si="0"/>
        <v>1991843</v>
      </c>
      <c r="G6" s="117">
        <f t="shared" si="0"/>
        <v>281881</v>
      </c>
      <c r="H6" s="117">
        <f t="shared" si="0"/>
        <v>2338898</v>
      </c>
      <c r="I6" s="117">
        <f t="shared" si="0"/>
        <v>327893</v>
      </c>
      <c r="J6" s="117">
        <f t="shared" si="0"/>
        <v>2337250</v>
      </c>
      <c r="K6" s="117">
        <f t="shared" si="0"/>
        <v>393923</v>
      </c>
      <c r="L6" s="117">
        <f t="shared" si="0"/>
        <v>2731984</v>
      </c>
      <c r="M6" s="117">
        <f t="shared" si="0"/>
        <v>435988</v>
      </c>
      <c r="N6" s="385"/>
    </row>
    <row r="7" spans="1:15" ht="24.75" customHeight="1">
      <c r="A7" s="102" t="s">
        <v>147</v>
      </c>
      <c r="B7" s="118">
        <v>0</v>
      </c>
      <c r="C7" s="100">
        <v>27609</v>
      </c>
      <c r="D7" s="118">
        <f aca="true" t="shared" si="1" ref="D7:D19">F7+H7+J7+L7</f>
        <v>0</v>
      </c>
      <c r="E7" s="100">
        <f aca="true" t="shared" si="2" ref="E7:E19">G7+I7+K7+M7</f>
        <v>1490</v>
      </c>
      <c r="F7" s="118">
        <v>0</v>
      </c>
      <c r="G7" s="118">
        <v>0</v>
      </c>
      <c r="H7" s="118">
        <v>0</v>
      </c>
      <c r="I7" s="100">
        <v>1108</v>
      </c>
      <c r="J7" s="118">
        <v>0</v>
      </c>
      <c r="K7" s="323">
        <v>0</v>
      </c>
      <c r="L7" s="323">
        <v>0</v>
      </c>
      <c r="M7" s="120">
        <v>382</v>
      </c>
      <c r="N7" s="385"/>
      <c r="O7" s="349"/>
    </row>
    <row r="8" spans="1:14" ht="24.75" customHeight="1">
      <c r="A8" s="102" t="s">
        <v>158</v>
      </c>
      <c r="B8" s="100">
        <v>7860</v>
      </c>
      <c r="C8" s="100">
        <v>18229</v>
      </c>
      <c r="D8" s="100">
        <f t="shared" si="1"/>
        <v>11270</v>
      </c>
      <c r="E8" s="100">
        <f t="shared" si="2"/>
        <v>10844</v>
      </c>
      <c r="F8" s="120">
        <v>2693</v>
      </c>
      <c r="G8" s="120">
        <v>2403</v>
      </c>
      <c r="H8" s="100">
        <v>2353</v>
      </c>
      <c r="I8" s="100">
        <v>4837</v>
      </c>
      <c r="J8" s="100">
        <v>5455</v>
      </c>
      <c r="K8" s="100">
        <v>571</v>
      </c>
      <c r="L8" s="120">
        <v>769</v>
      </c>
      <c r="M8" s="120">
        <v>3033</v>
      </c>
      <c r="N8" s="385"/>
    </row>
    <row r="9" spans="1:14" ht="24.75" customHeight="1">
      <c r="A9" s="102" t="s">
        <v>159</v>
      </c>
      <c r="B9" s="100">
        <v>25</v>
      </c>
      <c r="C9" s="118">
        <v>459</v>
      </c>
      <c r="D9" s="100">
        <f t="shared" si="1"/>
        <v>196</v>
      </c>
      <c r="E9" s="118">
        <f t="shared" si="2"/>
        <v>0</v>
      </c>
      <c r="F9" s="118">
        <v>0</v>
      </c>
      <c r="G9" s="118">
        <v>0</v>
      </c>
      <c r="H9" s="118">
        <v>0</v>
      </c>
      <c r="I9" s="118">
        <v>0</v>
      </c>
      <c r="J9" s="118">
        <v>0</v>
      </c>
      <c r="K9" s="323">
        <v>0</v>
      </c>
      <c r="L9" s="120">
        <v>196</v>
      </c>
      <c r="M9" s="323">
        <v>0</v>
      </c>
      <c r="N9" s="385"/>
    </row>
    <row r="10" spans="1:15" ht="24.75" customHeight="1">
      <c r="A10" s="102" t="s">
        <v>151</v>
      </c>
      <c r="B10" s="100">
        <v>13490</v>
      </c>
      <c r="C10" s="100">
        <v>5688</v>
      </c>
      <c r="D10" s="100">
        <f t="shared" si="1"/>
        <v>23025</v>
      </c>
      <c r="E10" s="100">
        <f t="shared" si="2"/>
        <v>17270</v>
      </c>
      <c r="F10" s="120">
        <v>9196</v>
      </c>
      <c r="G10" s="120">
        <v>2817</v>
      </c>
      <c r="H10" s="100">
        <v>7634</v>
      </c>
      <c r="I10" s="100">
        <v>4291</v>
      </c>
      <c r="J10" s="100">
        <v>4125</v>
      </c>
      <c r="K10" s="100">
        <v>7502</v>
      </c>
      <c r="L10" s="120">
        <v>2070</v>
      </c>
      <c r="M10" s="120">
        <v>2660</v>
      </c>
      <c r="N10" s="385"/>
      <c r="O10" s="349"/>
    </row>
    <row r="11" spans="1:14" ht="24.75" customHeight="1">
      <c r="A11" s="102" t="s">
        <v>138</v>
      </c>
      <c r="B11" s="100">
        <v>10902</v>
      </c>
      <c r="C11" s="100">
        <v>12641</v>
      </c>
      <c r="D11" s="100">
        <f t="shared" si="1"/>
        <v>2504</v>
      </c>
      <c r="E11" s="100">
        <f t="shared" si="2"/>
        <v>3702</v>
      </c>
      <c r="F11" s="120">
        <v>1227</v>
      </c>
      <c r="G11" s="120">
        <v>2874</v>
      </c>
      <c r="H11" s="100">
        <v>394</v>
      </c>
      <c r="I11" s="100">
        <v>730</v>
      </c>
      <c r="J11" s="100">
        <v>429</v>
      </c>
      <c r="K11" s="323">
        <v>0</v>
      </c>
      <c r="L11" s="120">
        <v>454</v>
      </c>
      <c r="M11" s="120">
        <v>98</v>
      </c>
      <c r="N11" s="385"/>
    </row>
    <row r="12" spans="1:14" ht="24.75" customHeight="1">
      <c r="A12" s="102" t="s">
        <v>152</v>
      </c>
      <c r="B12" s="100">
        <v>303442</v>
      </c>
      <c r="C12" s="100">
        <v>91005</v>
      </c>
      <c r="D12" s="100">
        <f t="shared" si="1"/>
        <v>460633</v>
      </c>
      <c r="E12" s="100">
        <f t="shared" si="2"/>
        <v>38140</v>
      </c>
      <c r="F12" s="120">
        <v>118028</v>
      </c>
      <c r="G12" s="120">
        <v>8320</v>
      </c>
      <c r="H12" s="100">
        <v>127721</v>
      </c>
      <c r="I12" s="100">
        <v>21034</v>
      </c>
      <c r="J12" s="100">
        <v>88221</v>
      </c>
      <c r="K12" s="100">
        <v>7633</v>
      </c>
      <c r="L12" s="120">
        <v>126663</v>
      </c>
      <c r="M12" s="120">
        <v>1153</v>
      </c>
      <c r="N12" s="385"/>
    </row>
    <row r="13" spans="1:14" ht="24.75" customHeight="1">
      <c r="A13" s="102" t="s">
        <v>153</v>
      </c>
      <c r="B13" s="100">
        <v>21276</v>
      </c>
      <c r="C13" s="100">
        <v>4739</v>
      </c>
      <c r="D13" s="100">
        <f t="shared" si="1"/>
        <v>9101</v>
      </c>
      <c r="E13" s="100">
        <f t="shared" si="2"/>
        <v>3285</v>
      </c>
      <c r="F13" s="120">
        <v>6109</v>
      </c>
      <c r="G13" s="120">
        <v>549</v>
      </c>
      <c r="H13" s="100">
        <v>1950</v>
      </c>
      <c r="I13" s="100">
        <v>1922</v>
      </c>
      <c r="J13" s="100">
        <v>626</v>
      </c>
      <c r="K13" s="100">
        <v>141</v>
      </c>
      <c r="L13" s="120">
        <v>416</v>
      </c>
      <c r="M13" s="120">
        <v>673</v>
      </c>
      <c r="N13" s="385"/>
    </row>
    <row r="14" spans="1:14" ht="24.75" customHeight="1">
      <c r="A14" s="102" t="s">
        <v>26</v>
      </c>
      <c r="B14" s="100">
        <v>186686</v>
      </c>
      <c r="C14" s="100">
        <v>326007</v>
      </c>
      <c r="D14" s="100">
        <f t="shared" si="1"/>
        <v>281637</v>
      </c>
      <c r="E14" s="100">
        <f t="shared" si="2"/>
        <v>417959</v>
      </c>
      <c r="F14" s="120">
        <v>22502</v>
      </c>
      <c r="G14" s="120">
        <v>78379</v>
      </c>
      <c r="H14" s="100">
        <v>75614</v>
      </c>
      <c r="I14" s="100">
        <v>101464</v>
      </c>
      <c r="J14" s="100">
        <v>95214</v>
      </c>
      <c r="K14" s="100">
        <v>108733</v>
      </c>
      <c r="L14" s="120">
        <v>88307</v>
      </c>
      <c r="M14" s="120">
        <v>129383</v>
      </c>
      <c r="N14" s="385"/>
    </row>
    <row r="15" spans="1:14" ht="24.75" customHeight="1">
      <c r="A15" s="102" t="s">
        <v>137</v>
      </c>
      <c r="B15" s="113">
        <v>8561799</v>
      </c>
      <c r="C15" s="113">
        <v>774570</v>
      </c>
      <c r="D15" s="113">
        <f t="shared" si="1"/>
        <v>8000714</v>
      </c>
      <c r="E15" s="113">
        <f t="shared" si="2"/>
        <v>796390</v>
      </c>
      <c r="F15" s="120">
        <v>1672870</v>
      </c>
      <c r="G15" s="120">
        <v>146995</v>
      </c>
      <c r="H15" s="113">
        <v>2026957</v>
      </c>
      <c r="I15" s="113">
        <v>158529</v>
      </c>
      <c r="J15" s="113">
        <v>1988033</v>
      </c>
      <c r="K15" s="113">
        <v>236391</v>
      </c>
      <c r="L15" s="120">
        <v>2312854</v>
      </c>
      <c r="M15" s="120">
        <v>254475</v>
      </c>
      <c r="N15" s="385"/>
    </row>
    <row r="16" spans="1:14" ht="24.75" customHeight="1">
      <c r="A16" s="102" t="s">
        <v>156</v>
      </c>
      <c r="B16" s="113">
        <v>221157</v>
      </c>
      <c r="C16" s="113">
        <v>438</v>
      </c>
      <c r="D16" s="113">
        <f t="shared" si="1"/>
        <v>195069</v>
      </c>
      <c r="E16" s="113">
        <f t="shared" si="2"/>
        <v>3293</v>
      </c>
      <c r="F16" s="120">
        <v>35128</v>
      </c>
      <c r="G16" s="118">
        <v>0</v>
      </c>
      <c r="H16" s="113">
        <v>35501</v>
      </c>
      <c r="I16" s="118">
        <v>0</v>
      </c>
      <c r="J16" s="113">
        <v>54751</v>
      </c>
      <c r="K16" s="100">
        <v>3213</v>
      </c>
      <c r="L16" s="120">
        <v>69689</v>
      </c>
      <c r="M16" s="120">
        <v>80</v>
      </c>
      <c r="N16" s="385"/>
    </row>
    <row r="17" spans="1:14" ht="24.75" customHeight="1">
      <c r="A17" s="102" t="s">
        <v>45</v>
      </c>
      <c r="B17" s="113">
        <v>83363</v>
      </c>
      <c r="C17" s="113">
        <v>161634</v>
      </c>
      <c r="D17" s="113">
        <f t="shared" si="1"/>
        <v>77282</v>
      </c>
      <c r="E17" s="113">
        <f t="shared" si="2"/>
        <v>79148</v>
      </c>
      <c r="F17" s="120">
        <v>67247</v>
      </c>
      <c r="G17" s="120">
        <v>19323</v>
      </c>
      <c r="H17" s="113">
        <v>1308</v>
      </c>
      <c r="I17" s="113">
        <v>14731</v>
      </c>
      <c r="J17" s="113">
        <v>1389</v>
      </c>
      <c r="K17" s="113">
        <v>13871</v>
      </c>
      <c r="L17" s="120">
        <v>7338</v>
      </c>
      <c r="M17" s="120">
        <v>31223</v>
      </c>
      <c r="N17" s="385"/>
    </row>
    <row r="18" spans="1:14" ht="24.75" customHeight="1">
      <c r="A18" s="102" t="s">
        <v>157</v>
      </c>
      <c r="B18" s="113">
        <v>227245</v>
      </c>
      <c r="C18" s="113">
        <v>31917</v>
      </c>
      <c r="D18" s="113">
        <f t="shared" si="1"/>
        <v>254365</v>
      </c>
      <c r="E18" s="113">
        <f t="shared" si="2"/>
        <v>15611</v>
      </c>
      <c r="F18" s="120">
        <v>45246</v>
      </c>
      <c r="G18" s="120">
        <v>5401</v>
      </c>
      <c r="H18" s="113">
        <v>43671</v>
      </c>
      <c r="I18" s="113">
        <v>2594</v>
      </c>
      <c r="J18" s="113">
        <v>59877</v>
      </c>
      <c r="K18" s="113">
        <v>3615</v>
      </c>
      <c r="L18" s="120">
        <v>105571</v>
      </c>
      <c r="M18" s="120">
        <v>4001</v>
      </c>
      <c r="N18" s="385"/>
    </row>
    <row r="19" spans="1:14" ht="24.75" customHeight="1">
      <c r="A19" s="104" t="s">
        <v>31</v>
      </c>
      <c r="B19" s="112">
        <v>68992</v>
      </c>
      <c r="C19" s="112">
        <v>96940</v>
      </c>
      <c r="D19" s="112">
        <f t="shared" si="1"/>
        <v>84179</v>
      </c>
      <c r="E19" s="112">
        <f t="shared" si="2"/>
        <v>52553</v>
      </c>
      <c r="F19" s="259">
        <v>11597</v>
      </c>
      <c r="G19" s="259">
        <v>14820</v>
      </c>
      <c r="H19" s="112">
        <v>15795</v>
      </c>
      <c r="I19" s="112">
        <v>16653</v>
      </c>
      <c r="J19" s="112">
        <v>39130</v>
      </c>
      <c r="K19" s="112">
        <v>12253</v>
      </c>
      <c r="L19" s="259">
        <v>17657</v>
      </c>
      <c r="M19" s="259">
        <v>8827</v>
      </c>
      <c r="N19" s="385"/>
    </row>
    <row r="20" spans="1:14" ht="13.5">
      <c r="A20" s="252"/>
      <c r="B20" s="253"/>
      <c r="C20" s="253"/>
      <c r="D20" s="253"/>
      <c r="E20" s="253"/>
      <c r="F20" s="253"/>
      <c r="G20" s="253"/>
      <c r="H20" s="253"/>
      <c r="I20" s="253"/>
      <c r="J20" s="253"/>
      <c r="K20" s="253"/>
      <c r="L20" s="254"/>
      <c r="M20" s="254"/>
      <c r="N20" s="385"/>
    </row>
    <row r="21" spans="1:14" ht="15.75">
      <c r="A21" s="119" t="s">
        <v>385</v>
      </c>
      <c r="N21" s="385"/>
    </row>
  </sheetData>
  <mergeCells count="9">
    <mergeCell ref="N1:N21"/>
    <mergeCell ref="L4:M4"/>
    <mergeCell ref="A3:A5"/>
    <mergeCell ref="B3:C4"/>
    <mergeCell ref="H4:I4"/>
    <mergeCell ref="F3:M3"/>
    <mergeCell ref="F4:G4"/>
    <mergeCell ref="J4:K4"/>
    <mergeCell ref="D3:E4"/>
  </mergeCells>
  <printOptions/>
  <pageMargins left="0.75" right="0.38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pane xSplit="1" ySplit="6" topLeftCell="F1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1" sqref="L1:L35"/>
    </sheetView>
  </sheetViews>
  <sheetFormatPr defaultColWidth="9.140625" defaultRowHeight="12.75"/>
  <cols>
    <col min="1" max="1" width="42.7109375" style="0" customWidth="1"/>
    <col min="2" max="3" width="9.7109375" style="0" customWidth="1"/>
    <col min="4" max="11" width="9.7109375" style="1" customWidth="1"/>
    <col min="12" max="12" width="3.421875" style="0" customWidth="1"/>
    <col min="13" max="13" width="12.00390625" style="0" bestFit="1" customWidth="1"/>
  </cols>
  <sheetData>
    <row r="1" spans="1:12" ht="15" customHeight="1">
      <c r="A1" s="125" t="s">
        <v>366</v>
      </c>
      <c r="B1" s="3"/>
      <c r="C1" s="3"/>
      <c r="L1" s="385" t="s">
        <v>324</v>
      </c>
    </row>
    <row r="2" spans="1:12" ht="1.5" customHeight="1">
      <c r="A2" s="125"/>
      <c r="B2" s="3"/>
      <c r="C2" s="3"/>
      <c r="L2" s="385"/>
    </row>
    <row r="3" spans="1:12" ht="12" customHeight="1">
      <c r="A3" s="3"/>
      <c r="B3" s="3"/>
      <c r="C3" s="3"/>
      <c r="D3" s="77"/>
      <c r="E3" s="77"/>
      <c r="F3" s="77"/>
      <c r="H3" s="77"/>
      <c r="I3" s="77"/>
      <c r="J3" s="77"/>
      <c r="K3" s="77" t="s">
        <v>214</v>
      </c>
      <c r="L3" s="385"/>
    </row>
    <row r="4" spans="1:12" ht="2.25" customHeight="1">
      <c r="A4" s="3"/>
      <c r="B4" s="13"/>
      <c r="C4" s="12"/>
      <c r="L4" s="385"/>
    </row>
    <row r="5" spans="1:12" ht="23.25" customHeight="1">
      <c r="A5" s="391" t="s">
        <v>188</v>
      </c>
      <c r="B5" s="391" t="s">
        <v>309</v>
      </c>
      <c r="C5" s="391" t="s">
        <v>343</v>
      </c>
      <c r="D5" s="374" t="s">
        <v>309</v>
      </c>
      <c r="E5" s="375"/>
      <c r="F5" s="375"/>
      <c r="G5" s="390"/>
      <c r="H5" s="374" t="s">
        <v>343</v>
      </c>
      <c r="I5" s="375"/>
      <c r="J5" s="375"/>
      <c r="K5" s="390"/>
      <c r="L5" s="385"/>
    </row>
    <row r="6" spans="1:12" ht="18" customHeight="1">
      <c r="A6" s="392"/>
      <c r="B6" s="392"/>
      <c r="C6" s="392"/>
      <c r="D6" s="79" t="s">
        <v>215</v>
      </c>
      <c r="E6" s="79" t="s">
        <v>1</v>
      </c>
      <c r="F6" s="79" t="s">
        <v>220</v>
      </c>
      <c r="G6" s="79" t="s">
        <v>269</v>
      </c>
      <c r="H6" s="79" t="s">
        <v>215</v>
      </c>
      <c r="I6" s="79" t="s">
        <v>1</v>
      </c>
      <c r="J6" s="79" t="s">
        <v>2</v>
      </c>
      <c r="K6" s="79" t="s">
        <v>3</v>
      </c>
      <c r="L6" s="385"/>
    </row>
    <row r="7" spans="1:12" ht="30" customHeight="1">
      <c r="A7" s="208" t="s">
        <v>285</v>
      </c>
      <c r="B7" s="56">
        <f>SUM(D7:G7)</f>
        <v>52704</v>
      </c>
      <c r="C7" s="56">
        <f>SUM(H7:K7)</f>
        <v>59247</v>
      </c>
      <c r="D7" s="56">
        <f>D8+D19+D20+D23+D24+D25+D26+'Table 3 cont''d'!D7+'Table 3 cont''d'!D8+'Table 3 cont''d'!D18</f>
        <v>11732</v>
      </c>
      <c r="E7" s="56">
        <f>E8+E19+E20+E23+E24+E25+E26+'Table 3 cont''d'!E7+'Table 3 cont''d'!E8+'Table 3 cont''d'!E18</f>
        <v>11859</v>
      </c>
      <c r="F7" s="56">
        <f>F8+F19+F20+F23+F24+F25+F26+'Table 3 cont''d'!F7+'Table 3 cont''d'!F8+'Table 3 cont''d'!F18</f>
        <v>15055</v>
      </c>
      <c r="G7" s="56">
        <f>G8+G19+G20+G23+G24+G25+G26+'Table 3 cont''d'!G7+'Table 3 cont''d'!G8+'Table 3 cont''d'!G18</f>
        <v>14058</v>
      </c>
      <c r="H7" s="56">
        <f>H8+H19+H20+H23+H24+H25+H26+'Table 3 cont''d'!H7+'Table 3 cont''d'!H8+'Table 3 cont''d'!H18</f>
        <v>12191</v>
      </c>
      <c r="I7" s="56">
        <f>I8+I19+I20+I23+I24+I25+I26+'[1]Table 3 cont''d'!J7+'[1]Table 3 cont''d'!J8+'[1]Table 3 cont''d'!J18</f>
        <v>13909</v>
      </c>
      <c r="J7" s="56">
        <f>J8+J19+J20+J23+J24+J25+J26+'Table 3 cont''d'!J7+'Table 3 cont''d'!J8+'Table 3 cont''d'!J18</f>
        <v>16914</v>
      </c>
      <c r="K7" s="56">
        <f>K8+K19+K20+K23+K24+K25+K26+'Table 3 cont''d'!K7+'Table 3 cont''d'!K8+'Table 3 cont''d'!K18</f>
        <v>16233</v>
      </c>
      <c r="L7" s="385"/>
    </row>
    <row r="8" spans="1:12" ht="24.75" customHeight="1">
      <c r="A8" s="81" t="s">
        <v>42</v>
      </c>
      <c r="B8" s="27">
        <f>SUM(D8:G8)</f>
        <v>14550</v>
      </c>
      <c r="C8" s="27">
        <f>SUM(H8:K8)</f>
        <v>16953</v>
      </c>
      <c r="D8" s="124">
        <v>2931</v>
      </c>
      <c r="E8" s="124">
        <v>1862</v>
      </c>
      <c r="F8" s="124">
        <v>5438</v>
      </c>
      <c r="G8" s="124">
        <v>4319</v>
      </c>
      <c r="H8" s="124">
        <v>3789</v>
      </c>
      <c r="I8" s="124">
        <v>2387</v>
      </c>
      <c r="J8" s="78">
        <v>5820</v>
      </c>
      <c r="K8" s="78">
        <v>4957</v>
      </c>
      <c r="L8" s="385"/>
    </row>
    <row r="9" spans="1:12" ht="13.5" customHeight="1">
      <c r="A9" s="83" t="s">
        <v>189</v>
      </c>
      <c r="B9" s="27"/>
      <c r="C9" s="27"/>
      <c r="D9" s="124"/>
      <c r="E9" s="124"/>
      <c r="F9" s="124"/>
      <c r="G9" s="124"/>
      <c r="H9" s="124"/>
      <c r="I9" s="124"/>
      <c r="J9" s="78"/>
      <c r="K9" s="78"/>
      <c r="L9" s="385"/>
    </row>
    <row r="10" spans="1:12" ht="15" customHeight="1">
      <c r="A10" s="7" t="s">
        <v>190</v>
      </c>
      <c r="B10" s="37"/>
      <c r="C10" s="37"/>
      <c r="D10" s="124"/>
      <c r="E10" s="124"/>
      <c r="F10" s="124"/>
      <c r="G10" s="124"/>
      <c r="H10" s="124"/>
      <c r="I10" s="124"/>
      <c r="J10" s="78"/>
      <c r="K10" s="78"/>
      <c r="L10" s="385"/>
    </row>
    <row r="11" spans="1:12" s="85" customFormat="1" ht="12.75">
      <c r="A11" s="84" t="s">
        <v>191</v>
      </c>
      <c r="B11" s="18">
        <f>SUM(D11:G11)</f>
        <v>551</v>
      </c>
      <c r="C11" s="18">
        <f>SUM(H11:K11)</f>
        <v>537</v>
      </c>
      <c r="D11" s="141">
        <v>118</v>
      </c>
      <c r="E11" s="141">
        <v>35</v>
      </c>
      <c r="F11" s="141">
        <v>246</v>
      </c>
      <c r="G11" s="141">
        <v>152</v>
      </c>
      <c r="H11" s="141">
        <v>122</v>
      </c>
      <c r="I11" s="141">
        <v>42</v>
      </c>
      <c r="J11" s="334">
        <v>222</v>
      </c>
      <c r="K11" s="334">
        <v>151</v>
      </c>
      <c r="L11" s="385"/>
    </row>
    <row r="12" spans="1:12" s="85" customFormat="1" ht="12.75">
      <c r="A12" s="84" t="s">
        <v>192</v>
      </c>
      <c r="B12" s="18">
        <f>SUM(D12:G12)</f>
        <v>9631</v>
      </c>
      <c r="C12" s="18">
        <f>SUM(H12:K12)</f>
        <v>10181</v>
      </c>
      <c r="D12" s="141">
        <v>1984</v>
      </c>
      <c r="E12" s="141">
        <v>666</v>
      </c>
      <c r="F12" s="141">
        <v>4206</v>
      </c>
      <c r="G12" s="141">
        <v>2775</v>
      </c>
      <c r="H12" s="141">
        <v>2363</v>
      </c>
      <c r="I12" s="141">
        <v>852</v>
      </c>
      <c r="J12" s="334">
        <v>4134</v>
      </c>
      <c r="K12" s="334">
        <v>2832</v>
      </c>
      <c r="L12" s="385"/>
    </row>
    <row r="13" spans="1:12" ht="15" customHeight="1">
      <c r="A13" s="7" t="s">
        <v>193</v>
      </c>
      <c r="B13" s="37"/>
      <c r="C13" s="37"/>
      <c r="D13" s="142"/>
      <c r="E13" s="142"/>
      <c r="F13" s="142"/>
      <c r="G13" s="124"/>
      <c r="H13" s="124"/>
      <c r="I13" s="124"/>
      <c r="J13" s="78"/>
      <c r="K13" s="360"/>
      <c r="L13" s="385"/>
    </row>
    <row r="14" spans="1:12" s="85" customFormat="1" ht="12.75">
      <c r="A14" s="84" t="s">
        <v>191</v>
      </c>
      <c r="B14" s="37">
        <f>SUM(D14:G14)</f>
        <v>154</v>
      </c>
      <c r="C14" s="37">
        <f>SUM(H14:K14)</f>
        <v>111</v>
      </c>
      <c r="D14" s="143">
        <v>22</v>
      </c>
      <c r="E14" s="143" t="s">
        <v>304</v>
      </c>
      <c r="F14" s="143">
        <v>52</v>
      </c>
      <c r="G14" s="143">
        <v>80</v>
      </c>
      <c r="H14" s="143" t="s">
        <v>318</v>
      </c>
      <c r="I14" s="143" t="s">
        <v>318</v>
      </c>
      <c r="J14" s="143">
        <v>49</v>
      </c>
      <c r="K14" s="143">
        <v>62</v>
      </c>
      <c r="L14" s="385"/>
    </row>
    <row r="15" spans="1:12" s="85" customFormat="1" ht="12.75">
      <c r="A15" s="84" t="s">
        <v>192</v>
      </c>
      <c r="B15" s="37">
        <f>SUM(D15:G15)</f>
        <v>190</v>
      </c>
      <c r="C15" s="37">
        <f>SUM(H15:K15)</f>
        <v>173</v>
      </c>
      <c r="D15" s="143">
        <v>13</v>
      </c>
      <c r="E15" s="143" t="s">
        <v>304</v>
      </c>
      <c r="F15" s="143">
        <v>65</v>
      </c>
      <c r="G15" s="143">
        <v>112</v>
      </c>
      <c r="H15" s="143" t="s">
        <v>318</v>
      </c>
      <c r="I15" s="143" t="s">
        <v>318</v>
      </c>
      <c r="J15" s="143">
        <v>84</v>
      </c>
      <c r="K15" s="143">
        <v>89</v>
      </c>
      <c r="L15" s="385"/>
    </row>
    <row r="16" spans="1:12" ht="15" customHeight="1">
      <c r="A16" s="7" t="s">
        <v>194</v>
      </c>
      <c r="B16" s="37"/>
      <c r="C16" s="37"/>
      <c r="D16" s="142"/>
      <c r="E16" s="142"/>
      <c r="F16" s="142"/>
      <c r="G16" s="124"/>
      <c r="H16" s="124"/>
      <c r="I16" s="124"/>
      <c r="J16" s="78"/>
      <c r="K16" s="360"/>
      <c r="L16" s="385"/>
    </row>
    <row r="17" spans="1:12" s="85" customFormat="1" ht="12.75">
      <c r="A17" s="84" t="s">
        <v>195</v>
      </c>
      <c r="B17" s="37">
        <f>SUM(D17:G17)</f>
        <v>54163</v>
      </c>
      <c r="C17" s="37">
        <f>SUM(H17:K17)</f>
        <v>67250</v>
      </c>
      <c r="D17" s="141">
        <v>11752</v>
      </c>
      <c r="E17" s="141">
        <v>13887</v>
      </c>
      <c r="F17" s="141">
        <v>14124</v>
      </c>
      <c r="G17" s="141">
        <v>14400</v>
      </c>
      <c r="H17" s="141">
        <v>14202</v>
      </c>
      <c r="I17" s="141">
        <v>14430</v>
      </c>
      <c r="J17" s="334">
        <v>16581</v>
      </c>
      <c r="K17" s="334">
        <v>22037</v>
      </c>
      <c r="L17" s="385"/>
    </row>
    <row r="18" spans="1:12" s="85" customFormat="1" ht="12.75">
      <c r="A18" s="84" t="s">
        <v>192</v>
      </c>
      <c r="B18" s="37">
        <f>SUM(D18:G18)</f>
        <v>3355</v>
      </c>
      <c r="C18" s="37">
        <f>SUM(H18:K18)</f>
        <v>4842</v>
      </c>
      <c r="D18" s="141">
        <v>665</v>
      </c>
      <c r="E18" s="141">
        <v>821</v>
      </c>
      <c r="F18" s="141">
        <v>908</v>
      </c>
      <c r="G18" s="141">
        <v>961</v>
      </c>
      <c r="H18" s="141">
        <v>974</v>
      </c>
      <c r="I18" s="141">
        <v>1075</v>
      </c>
      <c r="J18" s="334">
        <v>1282</v>
      </c>
      <c r="K18" s="334">
        <v>1511</v>
      </c>
      <c r="L18" s="385"/>
    </row>
    <row r="19" spans="1:12" ht="24.75" customHeight="1">
      <c r="A19" s="177" t="s">
        <v>54</v>
      </c>
      <c r="B19" s="16">
        <f>SUM(D19:G19)</f>
        <v>159</v>
      </c>
      <c r="C19" s="16">
        <f>SUM(H19:K19)</f>
        <v>205</v>
      </c>
      <c r="D19" s="14">
        <v>33</v>
      </c>
      <c r="E19" s="14">
        <v>40</v>
      </c>
      <c r="F19" s="14">
        <v>50</v>
      </c>
      <c r="G19" s="14">
        <v>36</v>
      </c>
      <c r="H19" s="14">
        <v>35</v>
      </c>
      <c r="I19" s="14">
        <v>49</v>
      </c>
      <c r="J19" s="16">
        <v>52</v>
      </c>
      <c r="K19" s="16">
        <v>69</v>
      </c>
      <c r="L19" s="385"/>
    </row>
    <row r="20" spans="1:12" ht="24.75" customHeight="1">
      <c r="A20" s="177" t="s">
        <v>196</v>
      </c>
      <c r="B20" s="16">
        <f>SUM(D20:G20)</f>
        <v>449</v>
      </c>
      <c r="C20" s="16">
        <f>SUM(H20:K20)</f>
        <v>563</v>
      </c>
      <c r="D20" s="14">
        <v>83</v>
      </c>
      <c r="E20" s="14">
        <v>105</v>
      </c>
      <c r="F20" s="14">
        <v>117</v>
      </c>
      <c r="G20" s="14">
        <v>144</v>
      </c>
      <c r="H20" s="14">
        <v>108</v>
      </c>
      <c r="I20" s="14">
        <v>146</v>
      </c>
      <c r="J20" s="16">
        <v>151</v>
      </c>
      <c r="K20" s="16">
        <v>158</v>
      </c>
      <c r="L20" s="385"/>
    </row>
    <row r="21" spans="1:12" ht="12" customHeight="1">
      <c r="A21" s="83" t="s">
        <v>189</v>
      </c>
      <c r="B21" s="27"/>
      <c r="C21" s="27"/>
      <c r="D21" s="124"/>
      <c r="E21" s="124"/>
      <c r="F21" s="124"/>
      <c r="G21" s="124"/>
      <c r="H21" s="124"/>
      <c r="I21" s="124"/>
      <c r="J21" s="78"/>
      <c r="K21" s="78"/>
      <c r="L21" s="385"/>
    </row>
    <row r="22" spans="1:12" ht="15" customHeight="1">
      <c r="A22" s="7" t="s">
        <v>197</v>
      </c>
      <c r="B22" s="37">
        <f>SUM(D22:G22)</f>
        <v>100</v>
      </c>
      <c r="C22" s="37">
        <f>SUM(H22:K22)</f>
        <v>100</v>
      </c>
      <c r="D22" s="141">
        <v>22</v>
      </c>
      <c r="E22" s="141">
        <v>22</v>
      </c>
      <c r="F22" s="141">
        <v>21</v>
      </c>
      <c r="G22" s="141">
        <v>35</v>
      </c>
      <c r="H22" s="141">
        <v>28</v>
      </c>
      <c r="I22" s="141">
        <v>25</v>
      </c>
      <c r="J22" s="334">
        <v>18</v>
      </c>
      <c r="K22" s="334">
        <v>29</v>
      </c>
      <c r="L22" s="385"/>
    </row>
    <row r="23" spans="1:12" ht="15" customHeight="1">
      <c r="A23" s="23" t="s">
        <v>198</v>
      </c>
      <c r="B23" s="14">
        <f>SUM(D23:G23)</f>
        <v>46</v>
      </c>
      <c r="C23" s="14">
        <f>SUM(H23:K23)</f>
        <v>50</v>
      </c>
      <c r="D23" s="144">
        <v>17</v>
      </c>
      <c r="E23" s="144">
        <v>8</v>
      </c>
      <c r="F23" s="144">
        <v>9</v>
      </c>
      <c r="G23" s="144">
        <v>12</v>
      </c>
      <c r="H23" s="144">
        <v>8</v>
      </c>
      <c r="I23" s="144">
        <v>11</v>
      </c>
      <c r="J23" s="303">
        <v>10</v>
      </c>
      <c r="K23" s="303">
        <v>21</v>
      </c>
      <c r="L23" s="385"/>
    </row>
    <row r="24" spans="1:12" ht="24.75" customHeight="1">
      <c r="A24" s="177" t="s">
        <v>199</v>
      </c>
      <c r="B24" s="131">
        <f>SUM(D24:G24)</f>
        <v>31</v>
      </c>
      <c r="C24" s="131">
        <f>SUM(H24:K24)</f>
        <v>31</v>
      </c>
      <c r="D24" s="14">
        <v>13</v>
      </c>
      <c r="E24" s="14">
        <v>5</v>
      </c>
      <c r="F24" s="14">
        <v>2</v>
      </c>
      <c r="G24" s="14">
        <v>11</v>
      </c>
      <c r="H24" s="14">
        <v>9</v>
      </c>
      <c r="I24" s="14">
        <v>4</v>
      </c>
      <c r="J24" s="16">
        <v>14</v>
      </c>
      <c r="K24" s="16">
        <v>4</v>
      </c>
      <c r="L24" s="385"/>
    </row>
    <row r="25" spans="1:12" ht="24.75" customHeight="1">
      <c r="A25" s="177" t="s">
        <v>200</v>
      </c>
      <c r="B25" s="36">
        <f>SUM(D25:G25)</f>
        <v>939</v>
      </c>
      <c r="C25" s="36">
        <f>SUM(H25:K25)</f>
        <v>861</v>
      </c>
      <c r="D25" s="14">
        <v>151</v>
      </c>
      <c r="E25" s="14">
        <v>211</v>
      </c>
      <c r="F25" s="14">
        <v>292</v>
      </c>
      <c r="G25" s="14">
        <v>285</v>
      </c>
      <c r="H25" s="14">
        <v>233</v>
      </c>
      <c r="I25" s="14">
        <v>202</v>
      </c>
      <c r="J25" s="16">
        <v>183</v>
      </c>
      <c r="K25" s="16">
        <v>243</v>
      </c>
      <c r="L25" s="385"/>
    </row>
    <row r="26" spans="1:12" ht="22.5" customHeight="1">
      <c r="A26" s="86" t="s">
        <v>201</v>
      </c>
      <c r="B26" s="36">
        <f>SUM(D26:G26)</f>
        <v>4582</v>
      </c>
      <c r="C26" s="36">
        <f>SUM(H26:K26)</f>
        <v>5014</v>
      </c>
      <c r="D26" s="14">
        <v>914</v>
      </c>
      <c r="E26" s="14">
        <v>1293</v>
      </c>
      <c r="F26" s="14">
        <v>1200</v>
      </c>
      <c r="G26" s="14">
        <v>1175</v>
      </c>
      <c r="H26" s="14">
        <v>1040</v>
      </c>
      <c r="I26" s="14">
        <v>1310</v>
      </c>
      <c r="J26" s="16">
        <v>1308</v>
      </c>
      <c r="K26" s="16">
        <v>1356</v>
      </c>
      <c r="L26" s="385"/>
    </row>
    <row r="27" spans="1:12" ht="13.5" customHeight="1">
      <c r="A27" s="83" t="s">
        <v>189</v>
      </c>
      <c r="B27" s="27"/>
      <c r="C27" s="27"/>
      <c r="D27" s="124"/>
      <c r="E27" s="124"/>
      <c r="F27" s="124"/>
      <c r="G27" s="124"/>
      <c r="H27" s="124"/>
      <c r="I27" s="124"/>
      <c r="J27" s="78"/>
      <c r="K27" s="78"/>
      <c r="L27" s="385"/>
    </row>
    <row r="28" spans="1:12" ht="15" customHeight="1">
      <c r="A28" s="7" t="s">
        <v>267</v>
      </c>
      <c r="B28" s="37">
        <f>SUM(D28:G28)</f>
        <v>2271</v>
      </c>
      <c r="C28" s="37">
        <f>SUM(H28:K28)</f>
        <v>2206</v>
      </c>
      <c r="D28" s="141">
        <v>459</v>
      </c>
      <c r="E28" s="141">
        <v>723</v>
      </c>
      <c r="F28" s="141">
        <v>563</v>
      </c>
      <c r="G28" s="141">
        <v>526</v>
      </c>
      <c r="H28" s="141">
        <v>459</v>
      </c>
      <c r="I28" s="141">
        <v>584</v>
      </c>
      <c r="J28" s="334">
        <v>617</v>
      </c>
      <c r="K28" s="334">
        <v>546</v>
      </c>
      <c r="L28" s="385"/>
    </row>
    <row r="29" spans="1:12" ht="15" customHeight="1">
      <c r="A29" s="7" t="s">
        <v>202</v>
      </c>
      <c r="B29" s="37">
        <f>SUM(D29:G29)</f>
        <v>1281</v>
      </c>
      <c r="C29" s="37">
        <f>SUM(H29:K29)</f>
        <v>1430</v>
      </c>
      <c r="D29" s="141">
        <v>249</v>
      </c>
      <c r="E29" s="141">
        <v>301</v>
      </c>
      <c r="F29" s="141">
        <v>366</v>
      </c>
      <c r="G29" s="141">
        <v>365</v>
      </c>
      <c r="H29" s="141">
        <v>313</v>
      </c>
      <c r="I29" s="141">
        <v>400</v>
      </c>
      <c r="J29" s="334">
        <v>359</v>
      </c>
      <c r="K29" s="334">
        <v>358</v>
      </c>
      <c r="L29" s="385"/>
    </row>
    <row r="30" spans="1:12" ht="15" customHeight="1">
      <c r="A30" s="7" t="s">
        <v>203</v>
      </c>
      <c r="B30" s="37">
        <f>SUM(D30:G30)</f>
        <v>49</v>
      </c>
      <c r="C30" s="37">
        <f>SUM(H30:K30)</f>
        <v>40</v>
      </c>
      <c r="D30" s="141">
        <v>7</v>
      </c>
      <c r="E30" s="141">
        <v>11</v>
      </c>
      <c r="F30" s="141">
        <v>21</v>
      </c>
      <c r="G30" s="141">
        <v>10</v>
      </c>
      <c r="H30" s="141">
        <v>8</v>
      </c>
      <c r="I30" s="141">
        <v>10</v>
      </c>
      <c r="J30" s="334">
        <v>16</v>
      </c>
      <c r="K30" s="334">
        <v>6</v>
      </c>
      <c r="L30" s="385"/>
    </row>
    <row r="31" spans="1:12" ht="3" customHeight="1">
      <c r="A31" s="9"/>
      <c r="B31" s="71"/>
      <c r="C31" s="71"/>
      <c r="D31" s="145"/>
      <c r="E31" s="145"/>
      <c r="F31" s="145"/>
      <c r="G31" s="145"/>
      <c r="H31" s="145"/>
      <c r="I31" s="145"/>
      <c r="J31" s="304"/>
      <c r="K31" s="304"/>
      <c r="L31" s="385"/>
    </row>
    <row r="32" spans="1:12" ht="0.75" customHeight="1" hidden="1">
      <c r="A32" s="13"/>
      <c r="B32" s="71"/>
      <c r="C32" s="157"/>
      <c r="D32" s="82"/>
      <c r="E32" s="82"/>
      <c r="F32" s="82"/>
      <c r="G32" s="82"/>
      <c r="H32" s="82"/>
      <c r="I32" s="82"/>
      <c r="J32" s="82"/>
      <c r="K32" s="82"/>
      <c r="L32" s="385"/>
    </row>
    <row r="33" spans="1:12" ht="2.25" customHeight="1">
      <c r="A33" s="88"/>
      <c r="B33" s="3"/>
      <c r="C33" s="3"/>
      <c r="L33" s="385"/>
    </row>
    <row r="34" spans="1:12" ht="12.75" customHeight="1">
      <c r="A34" s="139" t="s">
        <v>344</v>
      </c>
      <c r="L34" s="385"/>
    </row>
    <row r="35" spans="1:12" ht="11.25" customHeight="1">
      <c r="A35" s="132"/>
      <c r="L35" s="385"/>
    </row>
  </sheetData>
  <mergeCells count="6">
    <mergeCell ref="D5:G5"/>
    <mergeCell ref="L1:L35"/>
    <mergeCell ref="A5:A6"/>
    <mergeCell ref="B5:B6"/>
    <mergeCell ref="H5:K5"/>
    <mergeCell ref="C5:C6"/>
  </mergeCells>
  <printOptions/>
  <pageMargins left="0.39" right="0.28" top="0.54" bottom="0.19" header="0.25" footer="0.3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pane xSplit="1" ySplit="6" topLeftCell="F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1" sqref="L1:L21"/>
    </sheetView>
  </sheetViews>
  <sheetFormatPr defaultColWidth="9.140625" defaultRowHeight="12.75"/>
  <cols>
    <col min="1" max="1" width="38.00390625" style="0" customWidth="1"/>
    <col min="2" max="11" width="9.7109375" style="0" customWidth="1"/>
    <col min="12" max="12" width="3.57421875" style="0" customWidth="1"/>
  </cols>
  <sheetData>
    <row r="1" spans="1:12" ht="19.5" customHeight="1">
      <c r="A1" s="26" t="s">
        <v>367</v>
      </c>
      <c r="B1" s="3"/>
      <c r="C1" s="3"/>
      <c r="L1" s="378" t="s">
        <v>325</v>
      </c>
    </row>
    <row r="2" spans="1:12" ht="3.75" customHeight="1">
      <c r="A2" s="3"/>
      <c r="B2" s="3"/>
      <c r="C2" s="3"/>
      <c r="L2" s="393"/>
    </row>
    <row r="3" spans="1:12" ht="12" customHeight="1">
      <c r="A3" s="3"/>
      <c r="B3" s="3"/>
      <c r="C3" s="3"/>
      <c r="D3" s="77"/>
      <c r="E3" s="77"/>
      <c r="F3" s="77"/>
      <c r="H3" s="77"/>
      <c r="I3" s="77"/>
      <c r="J3" s="77"/>
      <c r="K3" s="77" t="s">
        <v>204</v>
      </c>
      <c r="L3" s="393"/>
    </row>
    <row r="4" spans="1:12" ht="4.5" customHeight="1">
      <c r="A4" s="3"/>
      <c r="B4" s="76"/>
      <c r="C4" s="355"/>
      <c r="L4" s="393"/>
    </row>
    <row r="5" spans="1:12" ht="19.5" customHeight="1">
      <c r="A5" s="391" t="s">
        <v>188</v>
      </c>
      <c r="B5" s="391" t="s">
        <v>309</v>
      </c>
      <c r="C5" s="391" t="s">
        <v>313</v>
      </c>
      <c r="D5" s="374" t="s">
        <v>309</v>
      </c>
      <c r="E5" s="375"/>
      <c r="F5" s="375"/>
      <c r="G5" s="390"/>
      <c r="H5" s="374" t="s">
        <v>343</v>
      </c>
      <c r="I5" s="375"/>
      <c r="J5" s="375"/>
      <c r="K5" s="390"/>
      <c r="L5" s="393"/>
    </row>
    <row r="6" spans="1:12" ht="19.5" customHeight="1">
      <c r="A6" s="392"/>
      <c r="B6" s="392"/>
      <c r="C6" s="392"/>
      <c r="D6" s="79" t="s">
        <v>310</v>
      </c>
      <c r="E6" s="79" t="s">
        <v>217</v>
      </c>
      <c r="F6" s="79" t="s">
        <v>220</v>
      </c>
      <c r="G6" s="79" t="s">
        <v>3</v>
      </c>
      <c r="H6" s="79" t="s">
        <v>310</v>
      </c>
      <c r="I6" s="79" t="s">
        <v>217</v>
      </c>
      <c r="J6" s="79" t="s">
        <v>220</v>
      </c>
      <c r="K6" s="79" t="s">
        <v>269</v>
      </c>
      <c r="L6" s="393"/>
    </row>
    <row r="7" spans="1:12" ht="39.75" customHeight="1">
      <c r="A7" s="80" t="s">
        <v>205</v>
      </c>
      <c r="B7" s="78">
        <f>SUM(D7:G7)</f>
        <v>2490</v>
      </c>
      <c r="C7" s="78">
        <f>SUM(H7:K7)</f>
        <v>9582</v>
      </c>
      <c r="D7" s="126">
        <v>435</v>
      </c>
      <c r="E7" s="126">
        <v>570</v>
      </c>
      <c r="F7" s="126">
        <v>922</v>
      </c>
      <c r="G7" s="126">
        <v>563</v>
      </c>
      <c r="H7" s="126">
        <v>789</v>
      </c>
      <c r="I7" s="126">
        <v>2965</v>
      </c>
      <c r="J7" s="305">
        <v>3209</v>
      </c>
      <c r="K7" s="305">
        <v>2619</v>
      </c>
      <c r="L7" s="393"/>
    </row>
    <row r="8" spans="1:12" ht="39.75" customHeight="1">
      <c r="A8" s="81" t="s">
        <v>41</v>
      </c>
      <c r="B8" s="78">
        <f>SUM(D8:G8)</f>
        <v>29432</v>
      </c>
      <c r="C8" s="78">
        <f>SUM(H8:K8)</f>
        <v>25942</v>
      </c>
      <c r="D8" s="124">
        <v>7150</v>
      </c>
      <c r="E8" s="124">
        <v>7759</v>
      </c>
      <c r="F8" s="124">
        <v>7016</v>
      </c>
      <c r="G8" s="124">
        <v>7507</v>
      </c>
      <c r="H8" s="124">
        <v>6178</v>
      </c>
      <c r="I8" s="124">
        <v>6823</v>
      </c>
      <c r="J8" s="78">
        <v>6148</v>
      </c>
      <c r="K8" s="78">
        <v>6793</v>
      </c>
      <c r="L8" s="393"/>
    </row>
    <row r="9" spans="1:12" ht="13.5" customHeight="1">
      <c r="A9" s="83" t="s">
        <v>189</v>
      </c>
      <c r="B9" s="78"/>
      <c r="C9" s="78"/>
      <c r="D9" s="124"/>
      <c r="E9" s="124"/>
      <c r="F9" s="124"/>
      <c r="G9" s="124"/>
      <c r="H9" s="124"/>
      <c r="I9" s="124"/>
      <c r="J9" s="78"/>
      <c r="K9" s="360"/>
      <c r="L9" s="393"/>
    </row>
    <row r="10" spans="1:12" ht="30" customHeight="1">
      <c r="A10" s="89" t="s">
        <v>206</v>
      </c>
      <c r="B10" s="52">
        <f aca="true" t="shared" si="0" ref="B10:B16">SUM(D10:G10)</f>
        <v>25733</v>
      </c>
      <c r="C10" s="52">
        <f aca="true" t="shared" si="1" ref="C10:C16">SUM(H10:K10)</f>
        <v>22008</v>
      </c>
      <c r="D10" s="146">
        <v>6347</v>
      </c>
      <c r="E10" s="146">
        <v>6874</v>
      </c>
      <c r="F10" s="146">
        <v>6092</v>
      </c>
      <c r="G10" s="146">
        <v>6420</v>
      </c>
      <c r="H10" s="146">
        <v>5255</v>
      </c>
      <c r="I10" s="146">
        <v>5849</v>
      </c>
      <c r="J10" s="52">
        <v>5206</v>
      </c>
      <c r="K10" s="52">
        <v>5698</v>
      </c>
      <c r="L10" s="393"/>
    </row>
    <row r="11" spans="1:12" ht="30" customHeight="1">
      <c r="A11" s="7" t="s">
        <v>207</v>
      </c>
      <c r="B11" s="52">
        <f t="shared" si="0"/>
        <v>159</v>
      </c>
      <c r="C11" s="52">
        <f t="shared" si="1"/>
        <v>158</v>
      </c>
      <c r="D11" s="146">
        <v>30</v>
      </c>
      <c r="E11" s="146">
        <v>55</v>
      </c>
      <c r="F11" s="146">
        <v>40</v>
      </c>
      <c r="G11" s="146">
        <v>34</v>
      </c>
      <c r="H11" s="146">
        <v>37</v>
      </c>
      <c r="I11" s="146">
        <v>34</v>
      </c>
      <c r="J11" s="52">
        <v>38</v>
      </c>
      <c r="K11" s="52">
        <v>49</v>
      </c>
      <c r="L11" s="393"/>
    </row>
    <row r="12" spans="1:12" ht="30" customHeight="1">
      <c r="A12" s="89" t="s">
        <v>222</v>
      </c>
      <c r="B12" s="52">
        <f t="shared" si="0"/>
        <v>117</v>
      </c>
      <c r="C12" s="52">
        <f t="shared" si="1"/>
        <v>154</v>
      </c>
      <c r="D12" s="146">
        <v>26</v>
      </c>
      <c r="E12" s="146">
        <v>25</v>
      </c>
      <c r="F12" s="146">
        <v>29</v>
      </c>
      <c r="G12" s="146">
        <v>37</v>
      </c>
      <c r="H12" s="146">
        <v>33</v>
      </c>
      <c r="I12" s="146">
        <v>36</v>
      </c>
      <c r="J12" s="52">
        <v>42</v>
      </c>
      <c r="K12" s="52">
        <v>43</v>
      </c>
      <c r="L12" s="393"/>
    </row>
    <row r="13" spans="1:12" ht="30" customHeight="1">
      <c r="A13" s="7" t="s">
        <v>208</v>
      </c>
      <c r="B13" s="52">
        <f t="shared" si="0"/>
        <v>480</v>
      </c>
      <c r="C13" s="52">
        <f t="shared" si="1"/>
        <v>513</v>
      </c>
      <c r="D13" s="146">
        <v>115</v>
      </c>
      <c r="E13" s="146">
        <v>120</v>
      </c>
      <c r="F13" s="146">
        <v>114</v>
      </c>
      <c r="G13" s="146">
        <v>131</v>
      </c>
      <c r="H13" s="146">
        <v>161</v>
      </c>
      <c r="I13" s="146">
        <v>129</v>
      </c>
      <c r="J13" s="52">
        <v>107</v>
      </c>
      <c r="K13" s="52">
        <v>116</v>
      </c>
      <c r="L13" s="393"/>
    </row>
    <row r="14" spans="1:12" ht="30" customHeight="1">
      <c r="A14" s="7" t="s">
        <v>209</v>
      </c>
      <c r="B14" s="52">
        <f t="shared" si="0"/>
        <v>208</v>
      </c>
      <c r="C14" s="52">
        <f t="shared" si="1"/>
        <v>201</v>
      </c>
      <c r="D14" s="147">
        <v>47</v>
      </c>
      <c r="E14" s="147">
        <v>51</v>
      </c>
      <c r="F14" s="147">
        <v>58</v>
      </c>
      <c r="G14" s="147">
        <v>52</v>
      </c>
      <c r="H14" s="147">
        <v>39</v>
      </c>
      <c r="I14" s="147">
        <v>59</v>
      </c>
      <c r="J14" s="335">
        <v>52</v>
      </c>
      <c r="K14" s="335">
        <v>51</v>
      </c>
      <c r="L14" s="393"/>
    </row>
    <row r="15" spans="1:12" ht="30" customHeight="1">
      <c r="A15" s="89" t="s">
        <v>219</v>
      </c>
      <c r="B15" s="52">
        <f t="shared" si="0"/>
        <v>1097</v>
      </c>
      <c r="C15" s="52">
        <f t="shared" si="1"/>
        <v>1152</v>
      </c>
      <c r="D15" s="146">
        <v>227</v>
      </c>
      <c r="E15" s="146">
        <v>257</v>
      </c>
      <c r="F15" s="146">
        <v>274</v>
      </c>
      <c r="G15" s="146">
        <v>339</v>
      </c>
      <c r="H15" s="146">
        <v>280</v>
      </c>
      <c r="I15" s="146">
        <v>293</v>
      </c>
      <c r="J15" s="52">
        <v>241</v>
      </c>
      <c r="K15" s="52">
        <v>338</v>
      </c>
      <c r="L15" s="393"/>
    </row>
    <row r="16" spans="1:12" ht="30" customHeight="1">
      <c r="A16" s="89" t="s">
        <v>210</v>
      </c>
      <c r="B16" s="52">
        <f t="shared" si="0"/>
        <v>252</v>
      </c>
      <c r="C16" s="52">
        <f t="shared" si="1"/>
        <v>278</v>
      </c>
      <c r="D16" s="146">
        <v>56</v>
      </c>
      <c r="E16" s="146">
        <v>63</v>
      </c>
      <c r="F16" s="146">
        <v>60</v>
      </c>
      <c r="G16" s="146">
        <v>73</v>
      </c>
      <c r="H16" s="146">
        <v>53</v>
      </c>
      <c r="I16" s="146">
        <v>76</v>
      </c>
      <c r="J16" s="52">
        <v>76</v>
      </c>
      <c r="K16" s="52">
        <v>73</v>
      </c>
      <c r="L16" s="393"/>
    </row>
    <row r="17" spans="1:12" ht="8.25" customHeight="1">
      <c r="A17" s="89"/>
      <c r="B17" s="356"/>
      <c r="D17" s="124"/>
      <c r="E17" s="124"/>
      <c r="F17" s="124"/>
      <c r="G17" s="124"/>
      <c r="H17" s="124"/>
      <c r="I17" s="124"/>
      <c r="J17" s="78"/>
      <c r="K17" s="360"/>
      <c r="L17" s="393"/>
    </row>
    <row r="18" spans="1:12" ht="15" customHeight="1">
      <c r="A18" s="90" t="s">
        <v>268</v>
      </c>
      <c r="B18" s="16">
        <f>SUM(D18:G18)</f>
        <v>26</v>
      </c>
      <c r="C18" s="16">
        <f>SUM(H18:K18)</f>
        <v>46</v>
      </c>
      <c r="D18" s="174">
        <v>5</v>
      </c>
      <c r="E18" s="174">
        <v>6</v>
      </c>
      <c r="F18" s="174">
        <v>9</v>
      </c>
      <c r="G18" s="174">
        <v>6</v>
      </c>
      <c r="H18" s="174">
        <v>2</v>
      </c>
      <c r="I18" s="174">
        <v>12</v>
      </c>
      <c r="J18" s="306">
        <v>19</v>
      </c>
      <c r="K18" s="306">
        <v>13</v>
      </c>
      <c r="L18" s="393"/>
    </row>
    <row r="19" spans="1:12" ht="4.5" customHeight="1">
      <c r="A19" s="87"/>
      <c r="B19" s="71"/>
      <c r="C19" s="71"/>
      <c r="D19" s="9"/>
      <c r="E19" s="9"/>
      <c r="F19" s="9"/>
      <c r="G19" s="9"/>
      <c r="H19" s="9"/>
      <c r="I19" s="9"/>
      <c r="J19" s="11"/>
      <c r="K19" s="11"/>
      <c r="L19" s="393"/>
    </row>
    <row r="20" spans="1:12" ht="15" customHeight="1">
      <c r="A20" s="258" t="s">
        <v>278</v>
      </c>
      <c r="B20" s="157"/>
      <c r="C20" s="157"/>
      <c r="D20" s="156"/>
      <c r="E20" s="156"/>
      <c r="F20" s="156"/>
      <c r="G20" s="156"/>
      <c r="H20" s="156"/>
      <c r="I20" s="156"/>
      <c r="J20" s="156"/>
      <c r="K20" s="156"/>
      <c r="L20" s="393"/>
    </row>
    <row r="21" spans="1:12" ht="15" customHeight="1">
      <c r="A21" s="139" t="s">
        <v>345</v>
      </c>
      <c r="B21" s="3"/>
      <c r="C21" s="3"/>
      <c r="L21" s="393"/>
    </row>
    <row r="22" ht="15" customHeight="1">
      <c r="A22" s="139" t="s">
        <v>346</v>
      </c>
    </row>
  </sheetData>
  <mergeCells count="6">
    <mergeCell ref="L1:L21"/>
    <mergeCell ref="A5:A6"/>
    <mergeCell ref="B5:B6"/>
    <mergeCell ref="D5:G5"/>
    <mergeCell ref="H5:K5"/>
    <mergeCell ref="C5:C6"/>
  </mergeCells>
  <printOptions/>
  <pageMargins left="0.72" right="0.26" top="0.75" bottom="0.5" header="0.18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pane xSplit="1" ySplit="6" topLeftCell="G2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1" sqref="L1:L34"/>
    </sheetView>
  </sheetViews>
  <sheetFormatPr defaultColWidth="9.140625" defaultRowHeight="12.75"/>
  <cols>
    <col min="1" max="1" width="49.140625" style="21" customWidth="1"/>
    <col min="2" max="6" width="9.7109375" style="21" customWidth="1"/>
    <col min="7" max="11" width="9.7109375" style="221" customWidth="1"/>
    <col min="12" max="12" width="4.8515625" style="21" customWidth="1"/>
    <col min="13" max="13" width="3.7109375" style="21" customWidth="1"/>
    <col min="14" max="16384" width="8.8515625" style="21" customWidth="1"/>
  </cols>
  <sheetData>
    <row r="1" spans="1:12" ht="18.75">
      <c r="A1" s="247" t="s">
        <v>368</v>
      </c>
      <c r="L1" s="385" t="s">
        <v>326</v>
      </c>
    </row>
    <row r="2" spans="1:12" ht="15" customHeight="1">
      <c r="A2" s="220"/>
      <c r="L2" s="385"/>
    </row>
    <row r="3" spans="4:12" ht="12" customHeight="1">
      <c r="D3" s="218"/>
      <c r="E3" s="218"/>
      <c r="F3" s="218"/>
      <c r="H3" s="218"/>
      <c r="I3" s="218"/>
      <c r="J3" s="218"/>
      <c r="K3" s="218" t="s">
        <v>214</v>
      </c>
      <c r="L3" s="394"/>
    </row>
    <row r="4" spans="2:12" ht="5.25" customHeight="1">
      <c r="B4" s="222"/>
      <c r="C4" s="202"/>
      <c r="L4" s="394"/>
    </row>
    <row r="5" spans="1:12" ht="21.75" customHeight="1">
      <c r="A5" s="376" t="s">
        <v>188</v>
      </c>
      <c r="B5" s="391" t="s">
        <v>280</v>
      </c>
      <c r="C5" s="391" t="s">
        <v>313</v>
      </c>
      <c r="D5" s="387" t="s">
        <v>311</v>
      </c>
      <c r="E5" s="388"/>
      <c r="F5" s="388"/>
      <c r="G5" s="389"/>
      <c r="H5" s="387" t="s">
        <v>338</v>
      </c>
      <c r="I5" s="388"/>
      <c r="J5" s="388"/>
      <c r="K5" s="389"/>
      <c r="L5" s="394"/>
    </row>
    <row r="6" spans="1:12" ht="15" customHeight="1">
      <c r="A6" s="377"/>
      <c r="B6" s="392"/>
      <c r="C6" s="392"/>
      <c r="D6" s="200" t="s">
        <v>0</v>
      </c>
      <c r="E6" s="200" t="s">
        <v>1</v>
      </c>
      <c r="F6" s="200" t="s">
        <v>220</v>
      </c>
      <c r="G6" s="200" t="s">
        <v>3</v>
      </c>
      <c r="H6" s="200" t="s">
        <v>0</v>
      </c>
      <c r="I6" s="200" t="s">
        <v>1</v>
      </c>
      <c r="J6" s="200" t="s">
        <v>2</v>
      </c>
      <c r="K6" s="200" t="s">
        <v>3</v>
      </c>
      <c r="L6" s="394"/>
    </row>
    <row r="7" spans="1:12" ht="30" customHeight="1">
      <c r="A7" s="223" t="s">
        <v>285</v>
      </c>
      <c r="B7" s="224">
        <f>SUM(D7:G7)</f>
        <v>43676</v>
      </c>
      <c r="C7" s="224">
        <f>SUM(H7:K7)</f>
        <v>42017</v>
      </c>
      <c r="D7" s="224">
        <f>D8+D19+D20+D24+D25+D26+'Table 4 cont''d'!D7+'Table 4 cont''d'!D8+'Table 4 cont''d'!D19</f>
        <v>9776</v>
      </c>
      <c r="E7" s="224">
        <f>E8+E19+E20+E24+E25+E26+'Table 4 cont''d'!E7+'Table 4 cont''d'!E8+'Table 4 cont''d'!E19</f>
        <v>9598</v>
      </c>
      <c r="F7" s="224">
        <f>F8+F19+F20+F24+F25+F26+'Table 4 cont''d'!F7+'Table 4 cont''d'!F8+'Table 4 cont''d'!F19</f>
        <v>12591</v>
      </c>
      <c r="G7" s="224">
        <f>G8+G19+G20+G24+G25+G26+'Table 4 cont''d'!G7+'Table 4 cont''d'!G8+'Table 4 cont''d'!G19</f>
        <v>11711</v>
      </c>
      <c r="H7" s="224">
        <f>H8+H19+H20+H24+H25+H26+'Table 4 cont''d'!H7+'Table 4 cont''d'!H8+'Table 4 cont''d'!H19</f>
        <v>9439</v>
      </c>
      <c r="I7" s="224">
        <f>I8+I19+I20+I24+I25+I26+'[1]Table 4 cont''d'!J7+'[1]Table 4 cont''d'!J8+'[1]Table 4 cont''d'!J19</f>
        <v>9190</v>
      </c>
      <c r="J7" s="224">
        <f>J8+J19+J20+J23+J24+J25+J26+'Table 4 cont''d'!J7+'Table 4 cont''d'!J8+'Table 4 cont''d'!J19</f>
        <v>11909</v>
      </c>
      <c r="K7" s="224">
        <f>K8+K19+K20+K23+K24+K25+K26+'Table 4 cont''d'!K7+'Table 4 cont''d'!K8+'Table 4 cont''d'!K19</f>
        <v>11479</v>
      </c>
      <c r="L7" s="394"/>
    </row>
    <row r="8" spans="1:12" ht="24.75" customHeight="1">
      <c r="A8" s="129" t="s">
        <v>42</v>
      </c>
      <c r="B8" s="225">
        <f>SUM(D8:G8)</f>
        <v>13277</v>
      </c>
      <c r="C8" s="225">
        <f>SUM(H8:K8)</f>
        <v>15141</v>
      </c>
      <c r="D8" s="226">
        <v>2679</v>
      </c>
      <c r="E8" s="226">
        <v>1548</v>
      </c>
      <c r="F8" s="226">
        <v>5178</v>
      </c>
      <c r="G8" s="226">
        <v>3872</v>
      </c>
      <c r="H8" s="226">
        <v>3286</v>
      </c>
      <c r="I8" s="226">
        <v>2074</v>
      </c>
      <c r="J8" s="308">
        <v>5434</v>
      </c>
      <c r="K8" s="308">
        <v>4347</v>
      </c>
      <c r="L8" s="394"/>
    </row>
    <row r="9" spans="1:12" ht="13.5" customHeight="1">
      <c r="A9" s="227" t="s">
        <v>189</v>
      </c>
      <c r="B9" s="225"/>
      <c r="C9" s="225"/>
      <c r="D9" s="226"/>
      <c r="E9" s="226"/>
      <c r="F9" s="226"/>
      <c r="G9" s="226"/>
      <c r="H9" s="226"/>
      <c r="I9" s="226"/>
      <c r="J9" s="308"/>
      <c r="K9" s="308"/>
      <c r="L9" s="394"/>
    </row>
    <row r="10" spans="1:12" ht="15" customHeight="1">
      <c r="A10" s="179" t="s">
        <v>190</v>
      </c>
      <c r="B10" s="72"/>
      <c r="C10" s="72"/>
      <c r="D10" s="226"/>
      <c r="E10" s="226"/>
      <c r="F10" s="226"/>
      <c r="G10" s="226"/>
      <c r="H10" s="226"/>
      <c r="I10" s="226"/>
      <c r="J10" s="308"/>
      <c r="K10" s="308"/>
      <c r="L10" s="394"/>
    </row>
    <row r="11" spans="1:12" s="230" customFormat="1" ht="12.75">
      <c r="A11" s="228" t="s">
        <v>191</v>
      </c>
      <c r="B11" s="152">
        <f>SUM(D11:G11)</f>
        <v>551</v>
      </c>
      <c r="C11" s="152">
        <f>SUM(H11:K11)</f>
        <v>537</v>
      </c>
      <c r="D11" s="229">
        <v>118</v>
      </c>
      <c r="E11" s="229">
        <v>35</v>
      </c>
      <c r="F11" s="141">
        <v>246</v>
      </c>
      <c r="G11" s="229">
        <v>152</v>
      </c>
      <c r="H11" s="229">
        <v>122</v>
      </c>
      <c r="I11" s="229">
        <v>42</v>
      </c>
      <c r="J11" s="334">
        <v>222</v>
      </c>
      <c r="K11" s="336">
        <v>151</v>
      </c>
      <c r="L11" s="394"/>
    </row>
    <row r="12" spans="1:12" s="230" customFormat="1" ht="12.75">
      <c r="A12" s="228" t="s">
        <v>192</v>
      </c>
      <c r="B12" s="152">
        <f>SUM(D12:G12)</f>
        <v>9631</v>
      </c>
      <c r="C12" s="152">
        <f>SUM(H12:K12)</f>
        <v>10181</v>
      </c>
      <c r="D12" s="229">
        <v>1984</v>
      </c>
      <c r="E12" s="229">
        <v>666</v>
      </c>
      <c r="F12" s="141">
        <v>4206</v>
      </c>
      <c r="G12" s="229">
        <v>2775</v>
      </c>
      <c r="H12" s="229">
        <v>2363</v>
      </c>
      <c r="I12" s="229">
        <v>852</v>
      </c>
      <c r="J12" s="334">
        <v>4134</v>
      </c>
      <c r="K12" s="336">
        <v>2832</v>
      </c>
      <c r="L12" s="394"/>
    </row>
    <row r="13" spans="1:12" ht="15" customHeight="1">
      <c r="A13" s="179" t="s">
        <v>193</v>
      </c>
      <c r="B13" s="72"/>
      <c r="C13" s="72"/>
      <c r="D13" s="231"/>
      <c r="E13" s="232"/>
      <c r="F13" s="142"/>
      <c r="G13" s="233"/>
      <c r="H13" s="233"/>
      <c r="I13" s="233"/>
      <c r="J13" s="78"/>
      <c r="K13" s="239"/>
      <c r="L13" s="394"/>
    </row>
    <row r="14" spans="1:12" s="230" customFormat="1" ht="12.75">
      <c r="A14" s="228" t="s">
        <v>191</v>
      </c>
      <c r="B14" s="72">
        <f>SUM(D14:G14)</f>
        <v>154</v>
      </c>
      <c r="C14" s="72">
        <f>SUM(H14:K14)</f>
        <v>111</v>
      </c>
      <c r="D14" s="235">
        <v>22</v>
      </c>
      <c r="E14" s="234" t="s">
        <v>317</v>
      </c>
      <c r="F14" s="143">
        <v>52</v>
      </c>
      <c r="G14" s="235">
        <v>80</v>
      </c>
      <c r="H14" s="307">
        <v>0</v>
      </c>
      <c r="I14" s="307">
        <v>0</v>
      </c>
      <c r="J14" s="143">
        <v>49</v>
      </c>
      <c r="K14" s="362">
        <v>62</v>
      </c>
      <c r="L14" s="394"/>
    </row>
    <row r="15" spans="1:12" s="230" customFormat="1" ht="12.75">
      <c r="A15" s="228" t="s">
        <v>192</v>
      </c>
      <c r="B15" s="72">
        <f>SUM(D15:G15)</f>
        <v>190</v>
      </c>
      <c r="C15" s="72">
        <f>SUM(H15:K15)</f>
        <v>173</v>
      </c>
      <c r="D15" s="235">
        <v>13</v>
      </c>
      <c r="E15" s="234" t="s">
        <v>317</v>
      </c>
      <c r="F15" s="143">
        <v>65</v>
      </c>
      <c r="G15" s="235">
        <v>112</v>
      </c>
      <c r="H15" s="307">
        <v>0</v>
      </c>
      <c r="I15" s="307">
        <v>0</v>
      </c>
      <c r="J15" s="143">
        <v>84</v>
      </c>
      <c r="K15" s="362">
        <v>89</v>
      </c>
      <c r="L15" s="394"/>
    </row>
    <row r="16" spans="1:12" ht="15" customHeight="1">
      <c r="A16" s="179" t="s">
        <v>194</v>
      </c>
      <c r="B16" s="72"/>
      <c r="C16" s="72"/>
      <c r="D16" s="232"/>
      <c r="E16" s="232"/>
      <c r="F16" s="232"/>
      <c r="G16" s="226"/>
      <c r="H16" s="226"/>
      <c r="I16" s="226"/>
      <c r="J16" s="308"/>
      <c r="K16" s="363"/>
      <c r="L16" s="394"/>
    </row>
    <row r="17" spans="1:12" s="230" customFormat="1" ht="12.75">
      <c r="A17" s="228" t="s">
        <v>195</v>
      </c>
      <c r="B17" s="72">
        <f>7436+8266+9476+6854</f>
        <v>32032</v>
      </c>
      <c r="C17" s="72">
        <f>SUM(H17:K17)</f>
        <v>36768</v>
      </c>
      <c r="D17" s="229">
        <v>7436</v>
      </c>
      <c r="E17" s="229">
        <v>8286</v>
      </c>
      <c r="F17" s="229">
        <v>9476</v>
      </c>
      <c r="G17" s="229">
        <f>B17-SUM(D17:F17)</f>
        <v>6834</v>
      </c>
      <c r="H17" s="229">
        <v>6500</v>
      </c>
      <c r="I17" s="229">
        <v>9498</v>
      </c>
      <c r="J17" s="336">
        <v>10315</v>
      </c>
      <c r="K17" s="336">
        <v>10455</v>
      </c>
      <c r="L17" s="394"/>
    </row>
    <row r="18" spans="1:12" s="230" customFormat="1" ht="12.75">
      <c r="A18" s="228" t="s">
        <v>192</v>
      </c>
      <c r="B18" s="72">
        <f>447+547+692+564</f>
        <v>2250</v>
      </c>
      <c r="C18" s="72">
        <f>SUM(H18:K18)</f>
        <v>3225</v>
      </c>
      <c r="D18" s="229">
        <v>447</v>
      </c>
      <c r="E18" s="229">
        <v>547</v>
      </c>
      <c r="F18" s="229">
        <v>692</v>
      </c>
      <c r="G18" s="229">
        <f>B18-SUM(D18:F18)</f>
        <v>564</v>
      </c>
      <c r="H18" s="229">
        <v>518</v>
      </c>
      <c r="I18" s="229">
        <v>806</v>
      </c>
      <c r="J18" s="336">
        <v>946</v>
      </c>
      <c r="K18" s="336">
        <v>955</v>
      </c>
      <c r="L18" s="394"/>
    </row>
    <row r="19" spans="1:12" ht="24.75" customHeight="1">
      <c r="A19" s="236" t="s">
        <v>54</v>
      </c>
      <c r="B19" s="237">
        <f>SUM(D19:G19)</f>
        <v>35</v>
      </c>
      <c r="C19" s="237">
        <f>SUM(H19:K19)</f>
        <v>48</v>
      </c>
      <c r="D19" s="238">
        <v>8</v>
      </c>
      <c r="E19" s="238">
        <v>8</v>
      </c>
      <c r="F19" s="238">
        <v>8</v>
      </c>
      <c r="G19" s="238">
        <v>11</v>
      </c>
      <c r="H19" s="238">
        <v>12</v>
      </c>
      <c r="I19" s="238">
        <v>12</v>
      </c>
      <c r="J19" s="237">
        <v>12</v>
      </c>
      <c r="K19" s="237">
        <v>12</v>
      </c>
      <c r="L19" s="394"/>
    </row>
    <row r="20" spans="1:12" ht="24.75" customHeight="1">
      <c r="A20" s="129" t="s">
        <v>196</v>
      </c>
      <c r="B20" s="237">
        <f>SUM(D20:G20)</f>
        <v>299</v>
      </c>
      <c r="C20" s="237">
        <f>SUM(H20:K20)</f>
        <v>389</v>
      </c>
      <c r="D20" s="238">
        <v>54</v>
      </c>
      <c r="E20" s="238">
        <v>80</v>
      </c>
      <c r="F20" s="238">
        <v>72</v>
      </c>
      <c r="G20" s="238">
        <v>93</v>
      </c>
      <c r="H20" s="238">
        <v>77</v>
      </c>
      <c r="I20" s="238">
        <v>93</v>
      </c>
      <c r="J20" s="237">
        <v>106</v>
      </c>
      <c r="K20" s="237">
        <v>113</v>
      </c>
      <c r="L20" s="394"/>
    </row>
    <row r="21" spans="1:12" ht="12" customHeight="1">
      <c r="A21" s="227" t="s">
        <v>189</v>
      </c>
      <c r="B21" s="225"/>
      <c r="C21" s="225"/>
      <c r="D21" s="226"/>
      <c r="E21" s="226"/>
      <c r="F21" s="226"/>
      <c r="G21" s="226"/>
      <c r="H21" s="226"/>
      <c r="I21" s="226"/>
      <c r="J21" s="308"/>
      <c r="K21" s="308"/>
      <c r="L21" s="394"/>
    </row>
    <row r="22" spans="1:12" ht="15" customHeight="1">
      <c r="A22" s="179" t="s">
        <v>197</v>
      </c>
      <c r="B22" s="72">
        <f>SUM(D22:G22)</f>
        <v>100</v>
      </c>
      <c r="C22" s="72">
        <f>SUM(H22:K22)</f>
        <v>100</v>
      </c>
      <c r="D22" s="229">
        <v>22</v>
      </c>
      <c r="E22" s="229">
        <v>22</v>
      </c>
      <c r="F22" s="229">
        <v>21</v>
      </c>
      <c r="G22" s="229">
        <v>35</v>
      </c>
      <c r="H22" s="229">
        <v>28</v>
      </c>
      <c r="I22" s="229">
        <v>25</v>
      </c>
      <c r="J22" s="336">
        <v>18</v>
      </c>
      <c r="K22" s="336">
        <v>29</v>
      </c>
      <c r="L22" s="394"/>
    </row>
    <row r="23" spans="1:12" ht="15" customHeight="1">
      <c r="A23" s="211" t="s">
        <v>198</v>
      </c>
      <c r="B23" s="368">
        <f>SUM(G23:J23)</f>
        <v>0</v>
      </c>
      <c r="C23" s="368">
        <f>SUM(H23:K23)</f>
        <v>0</v>
      </c>
      <c r="D23" s="365">
        <v>0</v>
      </c>
      <c r="E23" s="365">
        <v>0</v>
      </c>
      <c r="F23" s="365">
        <v>0</v>
      </c>
      <c r="G23" s="365">
        <v>0</v>
      </c>
      <c r="H23" s="366">
        <v>0</v>
      </c>
      <c r="I23" s="366">
        <v>0</v>
      </c>
      <c r="J23" s="366">
        <v>0</v>
      </c>
      <c r="K23" s="366">
        <v>0</v>
      </c>
      <c r="L23" s="394"/>
    </row>
    <row r="24" spans="1:12" ht="24.75" customHeight="1">
      <c r="A24" s="236" t="s">
        <v>199</v>
      </c>
      <c r="B24" s="240">
        <f>SUM(D24:G24)</f>
        <v>1</v>
      </c>
      <c r="C24" s="369">
        <f>SUM(H24:K24)</f>
        <v>0</v>
      </c>
      <c r="D24" s="367">
        <v>0</v>
      </c>
      <c r="E24" s="238">
        <v>1</v>
      </c>
      <c r="F24" s="367">
        <v>0</v>
      </c>
      <c r="G24" s="367">
        <v>0</v>
      </c>
      <c r="H24" s="367">
        <v>0</v>
      </c>
      <c r="I24" s="367">
        <v>0</v>
      </c>
      <c r="J24" s="367">
        <v>0</v>
      </c>
      <c r="K24" s="367">
        <v>0</v>
      </c>
      <c r="L24" s="394"/>
    </row>
    <row r="25" spans="1:12" ht="24.75" customHeight="1">
      <c r="A25" s="236" t="s">
        <v>200</v>
      </c>
      <c r="B25" s="241">
        <f>SUM(D25:G25)</f>
        <v>387</v>
      </c>
      <c r="C25" s="241">
        <f>SUM(H25:K25)</f>
        <v>306</v>
      </c>
      <c r="D25" s="238">
        <v>77</v>
      </c>
      <c r="E25" s="238">
        <v>75</v>
      </c>
      <c r="F25" s="238">
        <v>123</v>
      </c>
      <c r="G25" s="238">
        <v>112</v>
      </c>
      <c r="H25" s="238">
        <v>88</v>
      </c>
      <c r="I25" s="238">
        <v>44</v>
      </c>
      <c r="J25" s="237">
        <v>75</v>
      </c>
      <c r="K25" s="237">
        <v>99</v>
      </c>
      <c r="L25" s="394"/>
    </row>
    <row r="26" spans="1:12" ht="24.75" customHeight="1">
      <c r="A26" s="242" t="s">
        <v>201</v>
      </c>
      <c r="B26" s="241">
        <f>SUM(D26:G26)</f>
        <v>3371</v>
      </c>
      <c r="C26" s="241">
        <f>SUM(H26:K26)</f>
        <v>3450</v>
      </c>
      <c r="D26" s="238">
        <v>655</v>
      </c>
      <c r="E26" s="238">
        <v>964</v>
      </c>
      <c r="F26" s="238">
        <v>869</v>
      </c>
      <c r="G26" s="238">
        <v>883</v>
      </c>
      <c r="H26" s="238">
        <v>744</v>
      </c>
      <c r="I26" s="238">
        <v>940</v>
      </c>
      <c r="J26" s="237">
        <v>864</v>
      </c>
      <c r="K26" s="237">
        <v>902</v>
      </c>
      <c r="L26" s="394"/>
    </row>
    <row r="27" spans="1:12" ht="13.5" customHeight="1">
      <c r="A27" s="227" t="s">
        <v>189</v>
      </c>
      <c r="B27" s="225"/>
      <c r="C27" s="225"/>
      <c r="D27" s="226"/>
      <c r="E27" s="226"/>
      <c r="F27" s="226"/>
      <c r="G27" s="226"/>
      <c r="H27" s="226"/>
      <c r="I27" s="226"/>
      <c r="J27" s="308"/>
      <c r="K27" s="308"/>
      <c r="L27" s="394"/>
    </row>
    <row r="28" spans="1:12" ht="15" customHeight="1">
      <c r="A28" s="179" t="s">
        <v>267</v>
      </c>
      <c r="B28" s="72">
        <f>SUM(D28:G28)</f>
        <v>1453</v>
      </c>
      <c r="C28" s="72">
        <f>SUM(H28:K28)</f>
        <v>1334</v>
      </c>
      <c r="D28" s="229">
        <v>292</v>
      </c>
      <c r="E28" s="229">
        <v>495</v>
      </c>
      <c r="F28" s="229">
        <v>323</v>
      </c>
      <c r="G28" s="229">
        <v>343</v>
      </c>
      <c r="H28" s="229">
        <v>295</v>
      </c>
      <c r="I28" s="229">
        <v>356</v>
      </c>
      <c r="J28" s="336">
        <v>335</v>
      </c>
      <c r="K28" s="336">
        <v>348</v>
      </c>
      <c r="L28" s="394"/>
    </row>
    <row r="29" spans="1:12" ht="15" customHeight="1">
      <c r="A29" s="179" t="s">
        <v>202</v>
      </c>
      <c r="B29" s="72">
        <f>SUM(D29:G29)</f>
        <v>1252</v>
      </c>
      <c r="C29" s="72">
        <f>SUM(H29:K29)</f>
        <v>1379</v>
      </c>
      <c r="D29" s="229">
        <v>241</v>
      </c>
      <c r="E29" s="229">
        <v>295</v>
      </c>
      <c r="F29" s="229">
        <v>358</v>
      </c>
      <c r="G29" s="229">
        <v>358</v>
      </c>
      <c r="H29" s="229">
        <v>302</v>
      </c>
      <c r="I29" s="229">
        <v>376</v>
      </c>
      <c r="J29" s="336">
        <v>355</v>
      </c>
      <c r="K29" s="336">
        <v>346</v>
      </c>
      <c r="L29" s="394"/>
    </row>
    <row r="30" spans="1:12" ht="15" customHeight="1">
      <c r="A30" s="179" t="s">
        <v>203</v>
      </c>
      <c r="B30" s="72">
        <f>SUM(D30:G30)</f>
        <v>43</v>
      </c>
      <c r="C30" s="72">
        <f>SUM(H30:K30)</f>
        <v>24</v>
      </c>
      <c r="D30" s="229">
        <v>6</v>
      </c>
      <c r="E30" s="229">
        <v>9</v>
      </c>
      <c r="F30" s="229">
        <v>19</v>
      </c>
      <c r="G30" s="229">
        <v>9</v>
      </c>
      <c r="H30" s="229">
        <v>6</v>
      </c>
      <c r="I30" s="229">
        <v>8</v>
      </c>
      <c r="J30" s="336">
        <v>5</v>
      </c>
      <c r="K30" s="336">
        <v>5</v>
      </c>
      <c r="L30" s="394"/>
    </row>
    <row r="31" spans="1:12" ht="3" customHeight="1">
      <c r="A31" s="180"/>
      <c r="B31" s="243"/>
      <c r="C31" s="243"/>
      <c r="D31" s="244"/>
      <c r="E31" s="244"/>
      <c r="F31" s="244"/>
      <c r="G31" s="244"/>
      <c r="H31" s="244"/>
      <c r="I31" s="244"/>
      <c r="J31" s="309"/>
      <c r="K31" s="309"/>
      <c r="L31" s="394"/>
    </row>
    <row r="32" spans="1:12" ht="0.75" customHeight="1" hidden="1">
      <c r="A32" s="222"/>
      <c r="B32" s="243"/>
      <c r="C32" s="357"/>
      <c r="D32" s="245"/>
      <c r="E32" s="245"/>
      <c r="F32" s="245"/>
      <c r="G32" s="245"/>
      <c r="H32" s="245"/>
      <c r="I32" s="245"/>
      <c r="J32" s="245"/>
      <c r="K32" s="245"/>
      <c r="L32" s="394"/>
    </row>
    <row r="33" ht="2.25" customHeight="1">
      <c r="L33" s="394"/>
    </row>
    <row r="34" spans="1:12" ht="15.75">
      <c r="A34" s="257" t="s">
        <v>347</v>
      </c>
      <c r="L34" s="394"/>
    </row>
    <row r="35" spans="1:12" ht="15.75">
      <c r="A35" s="246"/>
      <c r="L35" s="219"/>
    </row>
  </sheetData>
  <mergeCells count="6">
    <mergeCell ref="L1:L34"/>
    <mergeCell ref="A5:A6"/>
    <mergeCell ref="B5:B6"/>
    <mergeCell ref="D5:G5"/>
    <mergeCell ref="H5:K5"/>
    <mergeCell ref="C5:C6"/>
  </mergeCells>
  <printOptions/>
  <pageMargins left="0.75" right="0.25" top="0.75" bottom="0.25" header="0.5" footer="0.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pane xSplit="1" ySplit="6" topLeftCell="G1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1" sqref="L1:L21"/>
    </sheetView>
  </sheetViews>
  <sheetFormatPr defaultColWidth="9.140625" defaultRowHeight="12.75"/>
  <cols>
    <col min="1" max="1" width="44.140625" style="0" customWidth="1"/>
    <col min="2" max="11" width="8.7109375" style="0" customWidth="1"/>
    <col min="12" max="12" width="4.140625" style="0" customWidth="1"/>
  </cols>
  <sheetData>
    <row r="1" spans="1:12" ht="19.5" customHeight="1">
      <c r="A1" s="26" t="s">
        <v>369</v>
      </c>
      <c r="B1" s="3"/>
      <c r="C1" s="3"/>
      <c r="L1" s="378" t="s">
        <v>327</v>
      </c>
    </row>
    <row r="2" spans="1:12" ht="2.25" customHeight="1">
      <c r="A2" s="3"/>
      <c r="B2" s="3"/>
      <c r="C2" s="3"/>
      <c r="L2" s="393"/>
    </row>
    <row r="3" spans="1:12" ht="12" customHeight="1">
      <c r="A3" s="3"/>
      <c r="B3" s="3"/>
      <c r="C3" s="3"/>
      <c r="D3" s="77"/>
      <c r="E3" s="77"/>
      <c r="F3" s="77"/>
      <c r="I3" s="77"/>
      <c r="J3" s="77"/>
      <c r="K3" s="77" t="s">
        <v>204</v>
      </c>
      <c r="L3" s="393"/>
    </row>
    <row r="4" spans="1:12" ht="3.75" customHeight="1">
      <c r="A4" s="3"/>
      <c r="B4" s="76"/>
      <c r="C4" s="355"/>
      <c r="L4" s="393"/>
    </row>
    <row r="5" spans="1:12" ht="19.5" customHeight="1">
      <c r="A5" s="391" t="s">
        <v>188</v>
      </c>
      <c r="B5" s="391" t="s">
        <v>280</v>
      </c>
      <c r="C5" s="391" t="s">
        <v>313</v>
      </c>
      <c r="D5" s="374" t="s">
        <v>280</v>
      </c>
      <c r="E5" s="375"/>
      <c r="F5" s="375"/>
      <c r="G5" s="390"/>
      <c r="H5" s="374" t="s">
        <v>313</v>
      </c>
      <c r="I5" s="375"/>
      <c r="J5" s="375"/>
      <c r="K5" s="390"/>
      <c r="L5" s="393"/>
    </row>
    <row r="6" spans="1:12" ht="19.5" customHeight="1">
      <c r="A6" s="392"/>
      <c r="B6" s="392"/>
      <c r="C6" s="392"/>
      <c r="D6" s="79" t="s">
        <v>215</v>
      </c>
      <c r="E6" s="79" t="s">
        <v>217</v>
      </c>
      <c r="F6" s="79" t="s">
        <v>220</v>
      </c>
      <c r="G6" s="79" t="s">
        <v>269</v>
      </c>
      <c r="H6" s="79" t="s">
        <v>215</v>
      </c>
      <c r="I6" s="79" t="s">
        <v>217</v>
      </c>
      <c r="J6" s="79" t="s">
        <v>220</v>
      </c>
      <c r="K6" s="79" t="s">
        <v>269</v>
      </c>
      <c r="L6" s="393"/>
    </row>
    <row r="7" spans="1:12" ht="39.75" customHeight="1">
      <c r="A7" s="80" t="s">
        <v>205</v>
      </c>
      <c r="B7" s="78">
        <f>SUM(D7:G7)</f>
        <v>152</v>
      </c>
      <c r="C7" s="78">
        <f>SUM(H7:K7)</f>
        <v>170</v>
      </c>
      <c r="D7" s="126">
        <v>49</v>
      </c>
      <c r="E7" s="126">
        <v>35</v>
      </c>
      <c r="F7" s="126">
        <v>27</v>
      </c>
      <c r="G7" s="126">
        <v>41</v>
      </c>
      <c r="H7" s="126">
        <v>30</v>
      </c>
      <c r="I7" s="126">
        <v>62</v>
      </c>
      <c r="J7" s="305">
        <v>38</v>
      </c>
      <c r="K7" s="305">
        <v>40</v>
      </c>
      <c r="L7" s="393"/>
    </row>
    <row r="8" spans="1:12" ht="41.25" customHeight="1">
      <c r="A8" s="81" t="s">
        <v>41</v>
      </c>
      <c r="B8" s="78">
        <f>SUM(D8:G8)</f>
        <v>26136</v>
      </c>
      <c r="C8" s="78">
        <f>SUM(H8:K8)</f>
        <v>22494</v>
      </c>
      <c r="D8" s="124">
        <v>6250</v>
      </c>
      <c r="E8" s="124">
        <v>6883</v>
      </c>
      <c r="F8" s="124">
        <v>6308</v>
      </c>
      <c r="G8" s="124">
        <v>6695</v>
      </c>
      <c r="H8" s="124">
        <v>5201</v>
      </c>
      <c r="I8" s="124">
        <v>5960</v>
      </c>
      <c r="J8" s="78">
        <v>5370</v>
      </c>
      <c r="K8" s="78">
        <v>5963</v>
      </c>
      <c r="L8" s="393"/>
    </row>
    <row r="9" spans="1:12" ht="13.5" customHeight="1">
      <c r="A9" s="83" t="s">
        <v>189</v>
      </c>
      <c r="B9" s="78"/>
      <c r="C9" s="78"/>
      <c r="D9" s="124"/>
      <c r="E9" s="124"/>
      <c r="F9" s="124"/>
      <c r="G9" s="124"/>
      <c r="H9" s="124"/>
      <c r="I9" s="124"/>
      <c r="J9" s="78"/>
      <c r="K9" s="78"/>
      <c r="L9" s="393"/>
    </row>
    <row r="10" spans="1:12" ht="33" customHeight="1">
      <c r="A10" s="89" t="s">
        <v>305</v>
      </c>
      <c r="B10" s="52">
        <f aca="true" t="shared" si="0" ref="B10:B16">SUM(D10:G10)</f>
        <v>23386</v>
      </c>
      <c r="C10" s="52">
        <f aca="true" t="shared" si="1" ref="C10:C16">SUM(H10:K10)</f>
        <v>19677</v>
      </c>
      <c r="D10" s="146">
        <v>5669</v>
      </c>
      <c r="E10" s="146">
        <v>6187</v>
      </c>
      <c r="F10" s="146">
        <v>5593</v>
      </c>
      <c r="G10" s="146">
        <v>5937</v>
      </c>
      <c r="H10" s="146">
        <v>4563</v>
      </c>
      <c r="I10" s="146">
        <v>5247</v>
      </c>
      <c r="J10" s="52">
        <v>4680</v>
      </c>
      <c r="K10" s="52">
        <v>5187</v>
      </c>
      <c r="L10" s="393"/>
    </row>
    <row r="11" spans="1:12" ht="32.25" customHeight="1">
      <c r="A11" s="7" t="s">
        <v>207</v>
      </c>
      <c r="B11" s="52">
        <f t="shared" si="0"/>
        <v>145</v>
      </c>
      <c r="C11" s="52">
        <f t="shared" si="1"/>
        <v>151</v>
      </c>
      <c r="D11" s="146">
        <v>26</v>
      </c>
      <c r="E11" s="146">
        <v>52</v>
      </c>
      <c r="F11" s="146">
        <v>36</v>
      </c>
      <c r="G11" s="146">
        <v>31</v>
      </c>
      <c r="H11" s="146">
        <v>36</v>
      </c>
      <c r="I11" s="146">
        <v>32</v>
      </c>
      <c r="J11" s="52">
        <v>37</v>
      </c>
      <c r="K11" s="52">
        <v>46</v>
      </c>
      <c r="L11" s="393"/>
    </row>
    <row r="12" spans="1:12" ht="30" customHeight="1">
      <c r="A12" s="89" t="s">
        <v>222</v>
      </c>
      <c r="B12" s="52">
        <f t="shared" si="0"/>
        <v>103</v>
      </c>
      <c r="C12" s="52">
        <f t="shared" si="1"/>
        <v>137</v>
      </c>
      <c r="D12" s="146">
        <v>21</v>
      </c>
      <c r="E12" s="146">
        <v>23</v>
      </c>
      <c r="F12" s="146">
        <v>26</v>
      </c>
      <c r="G12" s="146">
        <v>33</v>
      </c>
      <c r="H12" s="146">
        <v>31</v>
      </c>
      <c r="I12" s="146">
        <v>32</v>
      </c>
      <c r="J12" s="52">
        <v>37</v>
      </c>
      <c r="K12" s="52">
        <v>37</v>
      </c>
      <c r="L12" s="393"/>
    </row>
    <row r="13" spans="1:12" ht="33" customHeight="1">
      <c r="A13" s="7" t="s">
        <v>208</v>
      </c>
      <c r="B13" s="52">
        <f t="shared" si="0"/>
        <v>410</v>
      </c>
      <c r="C13" s="52">
        <f t="shared" si="1"/>
        <v>418</v>
      </c>
      <c r="D13" s="146">
        <v>93</v>
      </c>
      <c r="E13" s="146">
        <v>103</v>
      </c>
      <c r="F13" s="146">
        <v>101</v>
      </c>
      <c r="G13" s="146">
        <v>113</v>
      </c>
      <c r="H13" s="146">
        <v>120</v>
      </c>
      <c r="I13" s="146">
        <v>114</v>
      </c>
      <c r="J13" s="52">
        <v>94</v>
      </c>
      <c r="K13" s="52">
        <v>90</v>
      </c>
      <c r="L13" s="393"/>
    </row>
    <row r="14" spans="1:12" ht="33" customHeight="1">
      <c r="A14" s="7" t="s">
        <v>209</v>
      </c>
      <c r="B14" s="52">
        <f t="shared" si="0"/>
        <v>177</v>
      </c>
      <c r="C14" s="52">
        <f t="shared" si="1"/>
        <v>140</v>
      </c>
      <c r="D14" s="147">
        <v>40</v>
      </c>
      <c r="E14" s="147">
        <v>47</v>
      </c>
      <c r="F14" s="147">
        <v>53</v>
      </c>
      <c r="G14" s="147">
        <v>37</v>
      </c>
      <c r="H14" s="147">
        <v>31</v>
      </c>
      <c r="I14" s="147">
        <v>41</v>
      </c>
      <c r="J14" s="335">
        <v>34</v>
      </c>
      <c r="K14" s="335">
        <v>34</v>
      </c>
      <c r="L14" s="393"/>
    </row>
    <row r="15" spans="1:12" ht="33" customHeight="1">
      <c r="A15" s="89" t="s">
        <v>219</v>
      </c>
      <c r="B15" s="52">
        <f t="shared" si="0"/>
        <v>850</v>
      </c>
      <c r="C15" s="52">
        <f t="shared" si="1"/>
        <v>874</v>
      </c>
      <c r="D15" s="146">
        <v>162</v>
      </c>
      <c r="E15" s="146">
        <v>195</v>
      </c>
      <c r="F15" s="146">
        <v>232</v>
      </c>
      <c r="G15" s="146">
        <v>261</v>
      </c>
      <c r="H15" s="146">
        <v>185</v>
      </c>
      <c r="I15" s="146">
        <v>227</v>
      </c>
      <c r="J15" s="52">
        <v>197</v>
      </c>
      <c r="K15" s="52">
        <v>265</v>
      </c>
      <c r="L15" s="393"/>
    </row>
    <row r="16" spans="1:12" ht="33.75" customHeight="1">
      <c r="A16" s="89" t="s">
        <v>210</v>
      </c>
      <c r="B16" s="52">
        <f t="shared" si="0"/>
        <v>167</v>
      </c>
      <c r="C16" s="52">
        <f t="shared" si="1"/>
        <v>172</v>
      </c>
      <c r="D16" s="146">
        <v>39</v>
      </c>
      <c r="E16" s="146">
        <v>45</v>
      </c>
      <c r="F16" s="146">
        <v>40</v>
      </c>
      <c r="G16" s="146">
        <v>43</v>
      </c>
      <c r="H16" s="146">
        <v>34</v>
      </c>
      <c r="I16" s="146">
        <v>51</v>
      </c>
      <c r="J16" s="52">
        <v>49</v>
      </c>
      <c r="K16" s="52">
        <v>38</v>
      </c>
      <c r="L16" s="393"/>
    </row>
    <row r="17" spans="1:12" ht="8.25" customHeight="1">
      <c r="A17" s="89"/>
      <c r="B17" s="62"/>
      <c r="C17" s="62"/>
      <c r="D17" s="124"/>
      <c r="E17" s="124"/>
      <c r="F17" s="124"/>
      <c r="G17" s="124"/>
      <c r="H17" s="124"/>
      <c r="I17" s="124"/>
      <c r="J17" s="78"/>
      <c r="K17" s="78"/>
      <c r="L17" s="393"/>
    </row>
    <row r="18" spans="1:12" ht="21" customHeight="1">
      <c r="A18" s="90" t="s">
        <v>211</v>
      </c>
      <c r="B18" s="91"/>
      <c r="C18" s="91"/>
      <c r="D18" s="124"/>
      <c r="E18" s="124"/>
      <c r="F18" s="124"/>
      <c r="G18" s="124"/>
      <c r="H18" s="124"/>
      <c r="I18" s="124"/>
      <c r="J18" s="78"/>
      <c r="K18" s="78"/>
      <c r="L18" s="393"/>
    </row>
    <row r="19" spans="1:12" ht="15" customHeight="1">
      <c r="A19" s="23" t="s">
        <v>212</v>
      </c>
      <c r="B19" s="91">
        <f>SUM(D19:G19)</f>
        <v>18</v>
      </c>
      <c r="C19" s="91">
        <f>SUM(H19:K19)</f>
        <v>19</v>
      </c>
      <c r="D19" s="164">
        <v>4</v>
      </c>
      <c r="E19" s="164">
        <v>4</v>
      </c>
      <c r="F19" s="164">
        <v>6</v>
      </c>
      <c r="G19" s="164">
        <v>4</v>
      </c>
      <c r="H19" s="164">
        <v>1</v>
      </c>
      <c r="I19" s="164">
        <v>5</v>
      </c>
      <c r="J19" s="310">
        <v>10</v>
      </c>
      <c r="K19" s="310">
        <v>3</v>
      </c>
      <c r="L19" s="393"/>
    </row>
    <row r="20" spans="1:12" ht="4.5" customHeight="1">
      <c r="A20" s="87"/>
      <c r="B20" s="71"/>
      <c r="C20" s="71"/>
      <c r="D20" s="87"/>
      <c r="E20" s="87"/>
      <c r="F20" s="87"/>
      <c r="G20" s="87"/>
      <c r="H20" s="87"/>
      <c r="I20" s="87"/>
      <c r="J20" s="311"/>
      <c r="K20" s="311"/>
      <c r="L20" s="393"/>
    </row>
    <row r="21" spans="1:12" ht="21" customHeight="1">
      <c r="A21" s="139" t="s">
        <v>348</v>
      </c>
      <c r="B21" s="3"/>
      <c r="C21" s="3"/>
      <c r="L21" s="393"/>
    </row>
  </sheetData>
  <mergeCells count="6">
    <mergeCell ref="A5:A6"/>
    <mergeCell ref="L1:L21"/>
    <mergeCell ref="B5:B6"/>
    <mergeCell ref="D5:G5"/>
    <mergeCell ref="H5:K5"/>
    <mergeCell ref="C5:C6"/>
  </mergeCells>
  <printOptions/>
  <pageMargins left="0.57" right="0.25" top="0.68" bottom="0.5" header="0.2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D11">
      <selection activeCell="L1" sqref="L1:L23"/>
    </sheetView>
  </sheetViews>
  <sheetFormatPr defaultColWidth="9.140625" defaultRowHeight="12.75"/>
  <cols>
    <col min="1" max="1" width="47.7109375" style="0" customWidth="1"/>
    <col min="2" max="11" width="8.7109375" style="0" customWidth="1"/>
    <col min="12" max="12" width="3.00390625" style="0" customWidth="1"/>
    <col min="13" max="13" width="3.7109375" style="0" customWidth="1"/>
  </cols>
  <sheetData>
    <row r="1" spans="1:12" ht="15" customHeight="1">
      <c r="A1" s="125" t="s">
        <v>370</v>
      </c>
      <c r="B1" s="3"/>
      <c r="C1" s="3"/>
      <c r="L1" s="385" t="s">
        <v>328</v>
      </c>
    </row>
    <row r="2" spans="1:12" ht="12" customHeight="1">
      <c r="A2" s="3"/>
      <c r="B2" s="3"/>
      <c r="C2" s="3"/>
      <c r="D2" s="77"/>
      <c r="E2" s="77"/>
      <c r="F2" s="77"/>
      <c r="H2" s="77"/>
      <c r="I2" s="77"/>
      <c r="J2" s="77"/>
      <c r="K2" s="77" t="s">
        <v>214</v>
      </c>
      <c r="L2" s="394"/>
    </row>
    <row r="3" spans="1:12" ht="5.25" customHeight="1">
      <c r="A3" s="3"/>
      <c r="B3" s="13"/>
      <c r="C3" s="12"/>
      <c r="L3" s="394"/>
    </row>
    <row r="4" spans="1:12" ht="19.5" customHeight="1">
      <c r="A4" s="391" t="s">
        <v>188</v>
      </c>
      <c r="B4" s="391" t="s">
        <v>280</v>
      </c>
      <c r="C4" s="391" t="s">
        <v>313</v>
      </c>
      <c r="D4" s="374" t="s">
        <v>280</v>
      </c>
      <c r="E4" s="375"/>
      <c r="F4" s="375"/>
      <c r="G4" s="390"/>
      <c r="H4" s="374" t="s">
        <v>313</v>
      </c>
      <c r="I4" s="375"/>
      <c r="J4" s="375"/>
      <c r="K4" s="390"/>
      <c r="L4" s="394"/>
    </row>
    <row r="5" spans="1:12" ht="15" customHeight="1">
      <c r="A5" s="392"/>
      <c r="B5" s="392"/>
      <c r="C5" s="392"/>
      <c r="D5" s="136" t="s">
        <v>215</v>
      </c>
      <c r="E5" s="136" t="s">
        <v>1</v>
      </c>
      <c r="F5" s="136" t="s">
        <v>220</v>
      </c>
      <c r="G5" s="136" t="s">
        <v>3</v>
      </c>
      <c r="H5" s="136" t="s">
        <v>215</v>
      </c>
      <c r="I5" s="136" t="s">
        <v>1</v>
      </c>
      <c r="J5" s="136" t="s">
        <v>2</v>
      </c>
      <c r="K5" s="136" t="s">
        <v>3</v>
      </c>
      <c r="L5" s="394"/>
    </row>
    <row r="6" spans="1:12" ht="30" customHeight="1">
      <c r="A6" s="201" t="s">
        <v>287</v>
      </c>
      <c r="B6" s="56">
        <f>SUM(D6:G6)</f>
        <v>9028</v>
      </c>
      <c r="C6" s="56">
        <f>SUM(H6:K6)</f>
        <v>17230</v>
      </c>
      <c r="D6" s="56">
        <f>'Table 3'!D7-'Table 4'!D7</f>
        <v>1956</v>
      </c>
      <c r="E6" s="56">
        <f>'Table 3'!E7-'Table 4'!E7</f>
        <v>2261</v>
      </c>
      <c r="F6" s="56">
        <f>'Table 3'!F7-'Table 4'!F7</f>
        <v>2464</v>
      </c>
      <c r="G6" s="56">
        <f>'Table 3'!G7-'Table 4'!G7</f>
        <v>2347</v>
      </c>
      <c r="H6" s="56">
        <f>'Table 3'!H7-'Table 4'!H7</f>
        <v>2752</v>
      </c>
      <c r="I6" s="56">
        <f>'Table 3'!I7-'Table 4'!I7</f>
        <v>4719</v>
      </c>
      <c r="J6" s="56">
        <f>'Table 3'!J7-'Table 4'!J7</f>
        <v>5005</v>
      </c>
      <c r="K6" s="56">
        <f>'Table 3'!K7-'Table 4'!K7</f>
        <v>4754</v>
      </c>
      <c r="L6" s="394"/>
    </row>
    <row r="7" spans="1:12" ht="30" customHeight="1">
      <c r="A7" s="81" t="s">
        <v>42</v>
      </c>
      <c r="B7" s="27">
        <f>SUM(D7:G7)</f>
        <v>1273</v>
      </c>
      <c r="C7" s="27">
        <f>SUM(H7:K7)</f>
        <v>1812</v>
      </c>
      <c r="D7" s="93">
        <f>'Table 3'!D8-'Table 4'!D8</f>
        <v>252</v>
      </c>
      <c r="E7" s="93">
        <f>'Table 3'!E8-'Table 4'!E8</f>
        <v>314</v>
      </c>
      <c r="F7" s="93">
        <f>'Table 3'!F8-'Table 4'!F8</f>
        <v>260</v>
      </c>
      <c r="G7" s="93">
        <f>'Table 3'!G8-'Table 4'!G8</f>
        <v>447</v>
      </c>
      <c r="H7" s="93">
        <f>'Table 3'!H8-'Table 4'!H8</f>
        <v>503</v>
      </c>
      <c r="I7" s="93">
        <f>'Table 3'!I8-'Table 4'!I8</f>
        <v>313</v>
      </c>
      <c r="J7" s="93">
        <f>'Table 3'!J8-'Table 4'!J8</f>
        <v>386</v>
      </c>
      <c r="K7" s="93">
        <f>'Table 3'!K8-'Table 4'!K8</f>
        <v>610</v>
      </c>
      <c r="L7" s="394"/>
    </row>
    <row r="8" spans="1:12" s="85" customFormat="1" ht="18" customHeight="1">
      <c r="A8" s="83" t="s">
        <v>189</v>
      </c>
      <c r="B8" s="92"/>
      <c r="C8" s="92"/>
      <c r="D8" s="95"/>
      <c r="E8" s="95"/>
      <c r="F8" s="95"/>
      <c r="G8" s="95"/>
      <c r="H8" s="95"/>
      <c r="I8" s="95"/>
      <c r="J8" s="95"/>
      <c r="K8" s="95"/>
      <c r="L8" s="394"/>
    </row>
    <row r="9" spans="1:12" s="85" customFormat="1" ht="26.25" customHeight="1">
      <c r="A9" s="7" t="s">
        <v>194</v>
      </c>
      <c r="B9" s="92">
        <f aca="true" t="shared" si="0" ref="B9:B15">SUM(D9:G9)</f>
        <v>1105</v>
      </c>
      <c r="C9" s="92">
        <f aca="true" t="shared" si="1" ref="C9:C15">SUM(H9:K9)</f>
        <v>1617</v>
      </c>
      <c r="D9" s="92">
        <f>'Table 3'!D18-'Table 4'!D18</f>
        <v>218</v>
      </c>
      <c r="E9" s="92">
        <f>'Table 3'!E18-'Table 4'!E18</f>
        <v>274</v>
      </c>
      <c r="F9" s="92">
        <f>'Table 3'!F18-'Table 4'!F18</f>
        <v>216</v>
      </c>
      <c r="G9" s="92">
        <f>'Table 3'!G18-'Table 4'!G18</f>
        <v>397</v>
      </c>
      <c r="H9" s="92">
        <f>'Table 3'!H18-'Table 4'!H18</f>
        <v>456</v>
      </c>
      <c r="I9" s="92">
        <f>'Table 3'!I18-'Table 4'!I18</f>
        <v>269</v>
      </c>
      <c r="J9" s="92">
        <f>'Table 3'!J18-'Table 4'!J18</f>
        <v>336</v>
      </c>
      <c r="K9" s="92">
        <f>'Table 3'!K18-'Table 4'!K18</f>
        <v>556</v>
      </c>
      <c r="L9" s="394"/>
    </row>
    <row r="10" spans="1:12" ht="30" customHeight="1">
      <c r="A10" s="177" t="s">
        <v>54</v>
      </c>
      <c r="B10" s="135">
        <f t="shared" si="0"/>
        <v>124</v>
      </c>
      <c r="C10" s="135">
        <f t="shared" si="1"/>
        <v>157</v>
      </c>
      <c r="D10" s="198">
        <f>'Table 3'!D19-'Table 4'!D19</f>
        <v>25</v>
      </c>
      <c r="E10" s="198">
        <f>'Table 3'!E19-'Table 4'!E19</f>
        <v>32</v>
      </c>
      <c r="F10" s="198">
        <f>'Table 3'!F19-'Table 4'!F19</f>
        <v>42</v>
      </c>
      <c r="G10" s="198">
        <f>'Table 3'!G19-'Table 4'!G19</f>
        <v>25</v>
      </c>
      <c r="H10" s="198">
        <f>'Table 3'!H19-'Table 4'!H19</f>
        <v>23</v>
      </c>
      <c r="I10" s="198">
        <f>'Table 3'!I19-'Table 4'!I19</f>
        <v>37</v>
      </c>
      <c r="J10" s="198">
        <f>'Table 3'!J19-'Table 4'!J19</f>
        <v>40</v>
      </c>
      <c r="K10" s="198">
        <f>'Table 3'!K19-'Table 4'!K19</f>
        <v>57</v>
      </c>
      <c r="L10" s="394"/>
    </row>
    <row r="11" spans="1:12" ht="30" customHeight="1">
      <c r="A11" s="177" t="s">
        <v>196</v>
      </c>
      <c r="B11" s="135">
        <f t="shared" si="0"/>
        <v>150</v>
      </c>
      <c r="C11" s="135">
        <f t="shared" si="1"/>
        <v>174</v>
      </c>
      <c r="D11" s="198">
        <f>'Table 3'!D20-'Table 4'!D20</f>
        <v>29</v>
      </c>
      <c r="E11" s="198">
        <f>'Table 3'!E20-'Table 4'!E20</f>
        <v>25</v>
      </c>
      <c r="F11" s="198">
        <f>'Table 3'!F20-'Table 4'!F20</f>
        <v>45</v>
      </c>
      <c r="G11" s="198">
        <f>'Table 3'!G20-'Table 4'!G20</f>
        <v>51</v>
      </c>
      <c r="H11" s="198">
        <f>'Table 3'!H20-'Table 4'!H20</f>
        <v>31</v>
      </c>
      <c r="I11" s="198">
        <f>'Table 3'!I20-'Table 4'!I20</f>
        <v>53</v>
      </c>
      <c r="J11" s="198">
        <f>'Table 3'!J20-'Table 4'!J20</f>
        <v>45</v>
      </c>
      <c r="K11" s="198">
        <f>'Table 3'!K20-'Table 4'!K20</f>
        <v>45</v>
      </c>
      <c r="L11" s="394"/>
    </row>
    <row r="12" spans="1:12" ht="30" customHeight="1">
      <c r="A12" s="177" t="s">
        <v>198</v>
      </c>
      <c r="B12" s="14">
        <f t="shared" si="0"/>
        <v>46</v>
      </c>
      <c r="C12" s="14">
        <f t="shared" si="1"/>
        <v>50</v>
      </c>
      <c r="D12" s="14">
        <f>'Table 3'!D23-'Table 4'!D23</f>
        <v>17</v>
      </c>
      <c r="E12" s="14">
        <f>'Table 3'!E23-'Table 4'!E23</f>
        <v>8</v>
      </c>
      <c r="F12" s="14">
        <f>'Table 3'!F23-'Table 4'!F23</f>
        <v>9</v>
      </c>
      <c r="G12" s="14">
        <f>'Table 3'!G23-'Table 4'!G23</f>
        <v>12</v>
      </c>
      <c r="H12" s="14">
        <f>'Table 3'!H23-'Table 4'!H23</f>
        <v>8</v>
      </c>
      <c r="I12" s="14">
        <f>'Table 3'!I23-'Table 4'!I23</f>
        <v>11</v>
      </c>
      <c r="J12" s="14">
        <f>'Table 3'!J23-'Table 4'!J23</f>
        <v>10</v>
      </c>
      <c r="K12" s="14">
        <f>'Table 3'!K23-'Table 4'!K23</f>
        <v>21</v>
      </c>
      <c r="L12" s="394"/>
    </row>
    <row r="13" spans="1:12" ht="30" customHeight="1">
      <c r="A13" s="81" t="s">
        <v>199</v>
      </c>
      <c r="B13" s="124">
        <f t="shared" si="0"/>
        <v>30</v>
      </c>
      <c r="C13" s="124">
        <f t="shared" si="1"/>
        <v>31</v>
      </c>
      <c r="D13" s="124">
        <f>'Table 3'!D24-'Table 4'!D24</f>
        <v>13</v>
      </c>
      <c r="E13" s="124">
        <f>'Table 3'!E24-'Table 4'!E24</f>
        <v>4</v>
      </c>
      <c r="F13" s="124">
        <f>'Table 3'!F24-'Table 4'!F24</f>
        <v>2</v>
      </c>
      <c r="G13" s="124">
        <f>'Table 3'!G24-'Table 4'!G24</f>
        <v>11</v>
      </c>
      <c r="H13" s="124">
        <f>'Table 3'!H24-'Table 4'!H24</f>
        <v>9</v>
      </c>
      <c r="I13" s="124">
        <f>'Table 3'!I24-'Table 4'!I24</f>
        <v>4</v>
      </c>
      <c r="J13" s="124">
        <f>'Table 3'!J24-'Table 4'!J24</f>
        <v>14</v>
      </c>
      <c r="K13" s="124">
        <f>'Table 3'!K24-'Table 4'!K24</f>
        <v>4</v>
      </c>
      <c r="L13" s="394"/>
    </row>
    <row r="14" spans="1:12" ht="30" customHeight="1">
      <c r="A14" s="81" t="s">
        <v>200</v>
      </c>
      <c r="B14" s="78">
        <f t="shared" si="0"/>
        <v>552</v>
      </c>
      <c r="C14" s="78">
        <f t="shared" si="1"/>
        <v>555</v>
      </c>
      <c r="D14" s="124">
        <f>'Table 3'!D25-'Table 4'!D25</f>
        <v>74</v>
      </c>
      <c r="E14" s="124">
        <f>'Table 3'!E25-'Table 4'!E25</f>
        <v>136</v>
      </c>
      <c r="F14" s="124">
        <f>'Table 3'!F25-'Table 4'!F25</f>
        <v>169</v>
      </c>
      <c r="G14" s="124">
        <f>'Table 3'!G25-'Table 4'!G25</f>
        <v>173</v>
      </c>
      <c r="H14" s="124">
        <f>'Table 3'!H25-'Table 4'!H25</f>
        <v>145</v>
      </c>
      <c r="I14" s="124">
        <f>'Table 3'!I25-'Table 4'!I25</f>
        <v>158</v>
      </c>
      <c r="J14" s="124">
        <f>'Table 3'!J25-'Table 4'!J25</f>
        <v>108</v>
      </c>
      <c r="K14" s="124">
        <f>'Table 3'!K25-'Table 4'!K25</f>
        <v>144</v>
      </c>
      <c r="L14" s="394"/>
    </row>
    <row r="15" spans="1:12" ht="30" customHeight="1">
      <c r="A15" s="86" t="s">
        <v>201</v>
      </c>
      <c r="B15" s="16">
        <f t="shared" si="0"/>
        <v>1211</v>
      </c>
      <c r="C15" s="16">
        <f t="shared" si="1"/>
        <v>1564</v>
      </c>
      <c r="D15" s="14">
        <f>'Table 3'!D26-'Table 4'!D26</f>
        <v>259</v>
      </c>
      <c r="E15" s="14">
        <f>'Table 3'!E26-'Table 4'!E26</f>
        <v>329</v>
      </c>
      <c r="F15" s="14">
        <f>'Table 3'!F26-'Table 4'!F26</f>
        <v>331</v>
      </c>
      <c r="G15" s="14">
        <f>'Table 3'!G26-'Table 4'!G26</f>
        <v>292</v>
      </c>
      <c r="H15" s="14">
        <f>'Table 3'!H26-'Table 4'!H26</f>
        <v>296</v>
      </c>
      <c r="I15" s="14">
        <f>'Table 3'!I26-'Table 4'!I26</f>
        <v>370</v>
      </c>
      <c r="J15" s="14">
        <f>'Table 3'!J26-'Table 4'!J26</f>
        <v>444</v>
      </c>
      <c r="K15" s="14">
        <f>'Table 3'!K26-'Table 4'!K26</f>
        <v>454</v>
      </c>
      <c r="L15" s="394"/>
    </row>
    <row r="16" spans="1:12" ht="18" customHeight="1">
      <c r="A16" s="83" t="s">
        <v>189</v>
      </c>
      <c r="B16" s="27"/>
      <c r="C16" s="27"/>
      <c r="D16" s="124"/>
      <c r="E16" s="124"/>
      <c r="F16" s="124"/>
      <c r="G16" s="124"/>
      <c r="H16" s="124"/>
      <c r="I16" s="124"/>
      <c r="J16" s="124"/>
      <c r="K16" s="124"/>
      <c r="L16" s="394"/>
    </row>
    <row r="17" spans="1:12" ht="25.5" customHeight="1">
      <c r="A17" s="7" t="s">
        <v>267</v>
      </c>
      <c r="B17" s="18">
        <f>SUM(D17:G17)</f>
        <v>818</v>
      </c>
      <c r="C17" s="18">
        <f>SUM(H17:K17)</f>
        <v>872</v>
      </c>
      <c r="D17" s="146">
        <f>'Table 3'!D28-'Table 4'!D28</f>
        <v>167</v>
      </c>
      <c r="E17" s="146">
        <f>'Table 3'!E28-'Table 4'!E28</f>
        <v>228</v>
      </c>
      <c r="F17" s="146">
        <f>'Table 3'!F28-'Table 4'!F28</f>
        <v>240</v>
      </c>
      <c r="G17" s="146">
        <f>'Table 3'!G28-'Table 4'!G28</f>
        <v>183</v>
      </c>
      <c r="H17" s="146">
        <f>'Table 3'!H28-'Table 4'!H28</f>
        <v>164</v>
      </c>
      <c r="I17" s="146">
        <f>'Table 3'!I28-'Table 4'!I28</f>
        <v>228</v>
      </c>
      <c r="J17" s="146">
        <f>'Table 3'!J28-'Table 4'!J28</f>
        <v>282</v>
      </c>
      <c r="K17" s="146">
        <f>'Table 3'!K28-'Table 4'!K28</f>
        <v>198</v>
      </c>
      <c r="L17" s="394"/>
    </row>
    <row r="18" spans="1:12" ht="30" customHeight="1">
      <c r="A18" s="7" t="s">
        <v>202</v>
      </c>
      <c r="B18" s="18">
        <f>SUM(D18:G18)</f>
        <v>29</v>
      </c>
      <c r="C18" s="18">
        <f>SUM(H18:K18)</f>
        <v>51</v>
      </c>
      <c r="D18" s="146">
        <f>'Table 3'!D29-'Table 4'!D29</f>
        <v>8</v>
      </c>
      <c r="E18" s="146">
        <f>'Table 3'!E29-'Table 4'!E29</f>
        <v>6</v>
      </c>
      <c r="F18" s="146">
        <f>'Table 3'!F29-'Table 4'!F29</f>
        <v>8</v>
      </c>
      <c r="G18" s="146">
        <f>'Table 3'!G29-'Table 4'!G29</f>
        <v>7</v>
      </c>
      <c r="H18" s="146">
        <f>'Table 3'!H29-'Table 4'!H29</f>
        <v>11</v>
      </c>
      <c r="I18" s="146">
        <f>'Table 3'!I29-'Table 4'!I29</f>
        <v>24</v>
      </c>
      <c r="J18" s="146">
        <f>'Table 3'!J29-'Table 4'!J29</f>
        <v>4</v>
      </c>
      <c r="K18" s="146">
        <f>'Table 3'!K29-'Table 4'!K29</f>
        <v>12</v>
      </c>
      <c r="L18" s="394"/>
    </row>
    <row r="19" spans="1:12" ht="30" customHeight="1">
      <c r="A19" s="7" t="s">
        <v>203</v>
      </c>
      <c r="B19" s="18">
        <f>SUM(D19:G19)</f>
        <v>6</v>
      </c>
      <c r="C19" s="18">
        <f>SUM(H19:K19)</f>
        <v>16</v>
      </c>
      <c r="D19" s="146">
        <f>'Table 3'!D30-'Table 4'!D30</f>
        <v>1</v>
      </c>
      <c r="E19" s="146">
        <f>'Table 3'!E30-'Table 4'!E30</f>
        <v>2</v>
      </c>
      <c r="F19" s="146">
        <f>'Table 3'!F30-'Table 4'!F30</f>
        <v>2</v>
      </c>
      <c r="G19" s="146">
        <f>'Table 3'!G30-'Table 4'!G30</f>
        <v>1</v>
      </c>
      <c r="H19" s="146">
        <f>'Table 3'!H30-'Table 4'!H30</f>
        <v>2</v>
      </c>
      <c r="I19" s="146">
        <f>'Table 3'!I30-'Table 4'!I30</f>
        <v>2</v>
      </c>
      <c r="J19" s="146">
        <f>'Table 3'!J30-'Table 4'!J30</f>
        <v>11</v>
      </c>
      <c r="K19" s="146">
        <f>'Table 3'!K30-'Table 4'!K30</f>
        <v>1</v>
      </c>
      <c r="L19" s="394"/>
    </row>
    <row r="20" spans="1:12" ht="9" customHeight="1">
      <c r="A20" s="9"/>
      <c r="B20" s="71"/>
      <c r="C20" s="71"/>
      <c r="D20" s="145"/>
      <c r="E20" s="145"/>
      <c r="F20" s="145"/>
      <c r="G20" s="145"/>
      <c r="H20" s="145"/>
      <c r="I20" s="145"/>
      <c r="J20" s="304"/>
      <c r="K20" s="304"/>
      <c r="L20" s="394"/>
    </row>
    <row r="21" spans="1:12" ht="0.75" customHeight="1" hidden="1">
      <c r="A21" s="13"/>
      <c r="B21" s="71"/>
      <c r="C21" s="157"/>
      <c r="D21" s="82"/>
      <c r="E21" s="82"/>
      <c r="F21" s="82"/>
      <c r="G21" s="82"/>
      <c r="H21" s="82"/>
      <c r="I21" s="82"/>
      <c r="J21" s="82"/>
      <c r="K21" s="82"/>
      <c r="L21" s="394"/>
    </row>
    <row r="22" spans="1:12" ht="6.75" customHeight="1">
      <c r="A22" s="88"/>
      <c r="B22" s="3"/>
      <c r="C22" s="3"/>
      <c r="L22" s="394"/>
    </row>
    <row r="23" spans="1:12" ht="12.75" customHeight="1">
      <c r="A23" s="139" t="s">
        <v>352</v>
      </c>
      <c r="L23" s="394"/>
    </row>
    <row r="24" spans="1:12" ht="12.75" customHeight="1">
      <c r="A24" s="132"/>
      <c r="L24" s="110"/>
    </row>
  </sheetData>
  <mergeCells count="6">
    <mergeCell ref="L1:L23"/>
    <mergeCell ref="A4:A5"/>
    <mergeCell ref="B4:B5"/>
    <mergeCell ref="D4:G4"/>
    <mergeCell ref="H4:K4"/>
    <mergeCell ref="C4:C5"/>
  </mergeCells>
  <printOptions/>
  <pageMargins left="0.52" right="0.25" top="0.77" bottom="0.33" header="0.5" footer="0.3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C9">
      <selection activeCell="L1" sqref="L1:L21"/>
    </sheetView>
  </sheetViews>
  <sheetFormatPr defaultColWidth="9.140625" defaultRowHeight="12.75"/>
  <cols>
    <col min="1" max="1" width="48.57421875" style="0" customWidth="1"/>
    <col min="2" max="3" width="8.28125" style="0" customWidth="1"/>
    <col min="4" max="11" width="8.28125" style="1" customWidth="1"/>
    <col min="12" max="12" width="2.57421875" style="0" customWidth="1"/>
  </cols>
  <sheetData>
    <row r="1" spans="1:12" ht="19.5" customHeight="1">
      <c r="A1" s="26" t="s">
        <v>371</v>
      </c>
      <c r="B1" s="3"/>
      <c r="C1" s="3"/>
      <c r="L1" s="395" t="s">
        <v>306</v>
      </c>
    </row>
    <row r="2" spans="1:12" ht="3.75" customHeight="1">
      <c r="A2" s="3"/>
      <c r="B2" s="3"/>
      <c r="C2" s="3"/>
      <c r="L2" s="396"/>
    </row>
    <row r="3" spans="1:12" ht="12" customHeight="1">
      <c r="A3" s="3"/>
      <c r="B3" s="3"/>
      <c r="C3" s="3"/>
      <c r="D3" s="77"/>
      <c r="E3" s="77"/>
      <c r="F3" s="77"/>
      <c r="H3" s="77"/>
      <c r="I3" s="77"/>
      <c r="J3" s="77"/>
      <c r="K3" s="77" t="s">
        <v>204</v>
      </c>
      <c r="L3" s="396"/>
    </row>
    <row r="4" spans="1:12" ht="5.25" customHeight="1">
      <c r="A4" s="3"/>
      <c r="B4" s="76"/>
      <c r="C4" s="355"/>
      <c r="L4" s="396"/>
    </row>
    <row r="5" spans="1:12" ht="19.5" customHeight="1">
      <c r="A5" s="391" t="s">
        <v>188</v>
      </c>
      <c r="B5" s="391" t="s">
        <v>280</v>
      </c>
      <c r="C5" s="391" t="s">
        <v>313</v>
      </c>
      <c r="D5" s="374" t="s">
        <v>280</v>
      </c>
      <c r="E5" s="375"/>
      <c r="F5" s="375"/>
      <c r="G5" s="390"/>
      <c r="H5" s="374" t="s">
        <v>313</v>
      </c>
      <c r="I5" s="375"/>
      <c r="J5" s="375"/>
      <c r="K5" s="390"/>
      <c r="L5" s="396"/>
    </row>
    <row r="6" spans="1:12" ht="19.5" customHeight="1">
      <c r="A6" s="392"/>
      <c r="B6" s="392"/>
      <c r="C6" s="392"/>
      <c r="D6" s="79" t="s">
        <v>215</v>
      </c>
      <c r="E6" s="79" t="s">
        <v>217</v>
      </c>
      <c r="F6" s="79" t="s">
        <v>220</v>
      </c>
      <c r="G6" s="75" t="s">
        <v>269</v>
      </c>
      <c r="H6" s="79" t="s">
        <v>215</v>
      </c>
      <c r="I6" s="79" t="s">
        <v>217</v>
      </c>
      <c r="J6" s="79" t="s">
        <v>220</v>
      </c>
      <c r="K6" s="79" t="s">
        <v>269</v>
      </c>
      <c r="L6" s="396"/>
    </row>
    <row r="7" spans="1:12" ht="39.75" customHeight="1">
      <c r="A7" s="80" t="s">
        <v>205</v>
      </c>
      <c r="B7" s="78">
        <f>SUM(D7:G7)</f>
        <v>2338</v>
      </c>
      <c r="C7" s="78">
        <f>'Table 3 cont''d'!C7-'Table 4 cont''d'!C7</f>
        <v>9412</v>
      </c>
      <c r="D7" s="78">
        <f>'Table 3 cont''d'!D7-'Table 4 cont''d'!D7</f>
        <v>386</v>
      </c>
      <c r="E7" s="78">
        <f>'Table 3 cont''d'!E7-'Table 4 cont''d'!E7</f>
        <v>535</v>
      </c>
      <c r="F7" s="78">
        <f>'Table 3 cont''d'!F7-'Table 4 cont''d'!F7</f>
        <v>895</v>
      </c>
      <c r="G7" s="78">
        <f>'Table 3 cont''d'!G7-'Table 4 cont''d'!G7</f>
        <v>522</v>
      </c>
      <c r="H7" s="78">
        <f>'Table 3 cont''d'!H7-'Table 4 cont''d'!H7</f>
        <v>759</v>
      </c>
      <c r="I7" s="126">
        <f>'Table 3 cont''d'!I7-'Table 4 cont''d'!I7</f>
        <v>2903</v>
      </c>
      <c r="J7" s="126">
        <f>'Table 3 cont''d'!J7-'Table 4 cont''d'!J7</f>
        <v>3171</v>
      </c>
      <c r="K7" s="126">
        <f>'Table 3 cont''d'!K7-'Table 4 cont''d'!K7</f>
        <v>2579</v>
      </c>
      <c r="L7" s="396"/>
    </row>
    <row r="8" spans="1:12" ht="39.75" customHeight="1">
      <c r="A8" s="81" t="s">
        <v>41</v>
      </c>
      <c r="B8" s="78">
        <f>SUM(D8:G8)</f>
        <v>3296</v>
      </c>
      <c r="C8" s="78">
        <f>'Table 3 cont''d'!C8-'Table 4 cont''d'!C8</f>
        <v>3448</v>
      </c>
      <c r="D8" s="78">
        <f>'Table 3 cont''d'!D8-'Table 4 cont''d'!D8</f>
        <v>900</v>
      </c>
      <c r="E8" s="78">
        <f>'Table 3 cont''d'!E8-'Table 4 cont''d'!E8</f>
        <v>876</v>
      </c>
      <c r="F8" s="78">
        <f>'Table 3 cont''d'!F8-'Table 4 cont''d'!F8</f>
        <v>708</v>
      </c>
      <c r="G8" s="78">
        <f>'Table 3 cont''d'!G8-'Table 4 cont''d'!G8</f>
        <v>812</v>
      </c>
      <c r="H8" s="78">
        <f>'Table 3 cont''d'!H8-'Table 4 cont''d'!H8</f>
        <v>977</v>
      </c>
      <c r="I8" s="124">
        <f>'Table 3 cont''d'!I8-'Table 4 cont''d'!I8</f>
        <v>863</v>
      </c>
      <c r="J8" s="78">
        <f>'Table 3 cont''d'!J8-'Table 4 cont''d'!J8</f>
        <v>778</v>
      </c>
      <c r="K8" s="78">
        <f>'Table 3 cont''d'!K8-'Table 4 cont''d'!K8</f>
        <v>830</v>
      </c>
      <c r="L8" s="396"/>
    </row>
    <row r="9" spans="1:12" ht="13.5" customHeight="1">
      <c r="A9" s="83" t="s">
        <v>189</v>
      </c>
      <c r="B9" s="78"/>
      <c r="C9" s="78"/>
      <c r="D9" s="78"/>
      <c r="E9" s="124"/>
      <c r="F9" s="124"/>
      <c r="G9" s="124"/>
      <c r="H9" s="124"/>
      <c r="I9" s="124"/>
      <c r="J9" s="78"/>
      <c r="K9" s="78"/>
      <c r="L9" s="396"/>
    </row>
    <row r="10" spans="1:12" ht="33" customHeight="1">
      <c r="A10" s="89" t="s">
        <v>206</v>
      </c>
      <c r="B10" s="52">
        <f aca="true" t="shared" si="0" ref="B10:B16">SUM(D10:G10)</f>
        <v>2347</v>
      </c>
      <c r="C10" s="146">
        <f>'Table 3 cont''d'!C10-'Table 4 cont''d'!C10</f>
        <v>2331</v>
      </c>
      <c r="D10" s="146">
        <f>'Table 3 cont''d'!D10-'Table 4 cont''d'!D10</f>
        <v>678</v>
      </c>
      <c r="E10" s="146">
        <f>'Table 3 cont''d'!E10-'Table 4 cont''d'!E10</f>
        <v>687</v>
      </c>
      <c r="F10" s="146">
        <f>'Table 3 cont''d'!F10-'Table 4 cont''d'!F10</f>
        <v>499</v>
      </c>
      <c r="G10" s="146">
        <f>'Table 3 cont''d'!G10-'Table 4 cont''d'!G10</f>
        <v>483</v>
      </c>
      <c r="H10" s="146">
        <f>'Table 3 cont''d'!H10-'Table 4 cont''d'!H10</f>
        <v>692</v>
      </c>
      <c r="I10" s="146">
        <f>'Table 3 cont''d'!I10-'Table 4 cont''d'!I10</f>
        <v>602</v>
      </c>
      <c r="J10" s="52">
        <f>'Table 3 cont''d'!J10-'Table 4 cont''d'!J10</f>
        <v>526</v>
      </c>
      <c r="K10" s="52">
        <f>'Table 3 cont''d'!K10-'Table 4 cont''d'!K10</f>
        <v>511</v>
      </c>
      <c r="L10" s="396"/>
    </row>
    <row r="11" spans="1:12" ht="33.75" customHeight="1">
      <c r="A11" s="7" t="s">
        <v>207</v>
      </c>
      <c r="B11" s="52">
        <f t="shared" si="0"/>
        <v>14</v>
      </c>
      <c r="C11" s="146">
        <f>'Table 3 cont''d'!C11-'Table 4 cont''d'!C11</f>
        <v>7</v>
      </c>
      <c r="D11" s="146">
        <f>'Table 3 cont''d'!D11-'Table 4 cont''d'!D11</f>
        <v>4</v>
      </c>
      <c r="E11" s="146">
        <f>'Table 3 cont''d'!E11-'Table 4 cont''d'!E11</f>
        <v>3</v>
      </c>
      <c r="F11" s="146">
        <f>'Table 3 cont''d'!F11-'Table 4 cont''d'!F11</f>
        <v>4</v>
      </c>
      <c r="G11" s="146">
        <f>'Table 3 cont''d'!G11-'Table 4 cont''d'!G11</f>
        <v>3</v>
      </c>
      <c r="H11" s="146">
        <f>'Table 3 cont''d'!H11-'Table 4 cont''d'!H11</f>
        <v>1</v>
      </c>
      <c r="I11" s="146">
        <f>'Table 3 cont''d'!I11-'Table 4 cont''d'!I11</f>
        <v>2</v>
      </c>
      <c r="J11" s="52">
        <f>'Table 3 cont''d'!J11-'Table 4 cont''d'!J11</f>
        <v>1</v>
      </c>
      <c r="K11" s="52">
        <f>'Table 3 cont''d'!K11-'Table 4 cont''d'!K11</f>
        <v>3</v>
      </c>
      <c r="L11" s="396"/>
    </row>
    <row r="12" spans="1:12" ht="33" customHeight="1">
      <c r="A12" s="89" t="s">
        <v>222</v>
      </c>
      <c r="B12" s="52">
        <f t="shared" si="0"/>
        <v>14</v>
      </c>
      <c r="C12" s="146">
        <f>'Table 3 cont''d'!C12-'Table 4 cont''d'!C12</f>
        <v>17</v>
      </c>
      <c r="D12" s="146">
        <f>'Table 3 cont''d'!D12-'Table 4 cont''d'!D12</f>
        <v>5</v>
      </c>
      <c r="E12" s="146">
        <f>'Table 3 cont''d'!E12-'Table 4 cont''d'!E12</f>
        <v>2</v>
      </c>
      <c r="F12" s="146">
        <f>'Table 3 cont''d'!F12-'Table 4 cont''d'!F12</f>
        <v>3</v>
      </c>
      <c r="G12" s="146">
        <f>'Table 3 cont''d'!G12-'Table 4 cont''d'!G12</f>
        <v>4</v>
      </c>
      <c r="H12" s="146">
        <f>'Table 3 cont''d'!H12-'Table 4 cont''d'!H12</f>
        <v>2</v>
      </c>
      <c r="I12" s="146">
        <f>'Table 3 cont''d'!I12-'Table 4 cont''d'!I12</f>
        <v>4</v>
      </c>
      <c r="J12" s="52">
        <f>'Table 3 cont''d'!J12-'Table 4 cont''d'!J12</f>
        <v>5</v>
      </c>
      <c r="K12" s="52">
        <f>'Table 3 cont''d'!K12-'Table 4 cont''d'!K12</f>
        <v>6</v>
      </c>
      <c r="L12" s="396"/>
    </row>
    <row r="13" spans="1:12" ht="33" customHeight="1">
      <c r="A13" s="7" t="s">
        <v>208</v>
      </c>
      <c r="B13" s="52">
        <f t="shared" si="0"/>
        <v>70</v>
      </c>
      <c r="C13" s="146">
        <f>'Table 3 cont''d'!C13-'Table 4 cont''d'!C13</f>
        <v>95</v>
      </c>
      <c r="D13" s="146">
        <f>'Table 3 cont''d'!D13-'Table 4 cont''d'!D13</f>
        <v>22</v>
      </c>
      <c r="E13" s="146">
        <f>'Table 3 cont''d'!E13-'Table 4 cont''d'!E13</f>
        <v>17</v>
      </c>
      <c r="F13" s="146">
        <f>'Table 3 cont''d'!F13-'Table 4 cont''d'!F13</f>
        <v>13</v>
      </c>
      <c r="G13" s="146">
        <f>'Table 3 cont''d'!G13-'Table 4 cont''d'!G13</f>
        <v>18</v>
      </c>
      <c r="H13" s="146">
        <f>'Table 3 cont''d'!H13-'Table 4 cont''d'!H13</f>
        <v>41</v>
      </c>
      <c r="I13" s="146">
        <f>'Table 3 cont''d'!I13-'Table 4 cont''d'!I13</f>
        <v>15</v>
      </c>
      <c r="J13" s="52">
        <f>'Table 3 cont''d'!J13-'Table 4 cont''d'!J13</f>
        <v>13</v>
      </c>
      <c r="K13" s="52">
        <f>'Table 3 cont''d'!K13-'Table 4 cont''d'!K13</f>
        <v>26</v>
      </c>
      <c r="L13" s="396"/>
    </row>
    <row r="14" spans="1:12" ht="33" customHeight="1">
      <c r="A14" s="7" t="s">
        <v>209</v>
      </c>
      <c r="B14" s="52">
        <f t="shared" si="0"/>
        <v>31</v>
      </c>
      <c r="C14" s="146">
        <f>'Table 3 cont''d'!C14-'Table 4 cont''d'!C14</f>
        <v>61</v>
      </c>
      <c r="D14" s="146">
        <f>'Table 3 cont''d'!D14-'Table 4 cont''d'!D14</f>
        <v>7</v>
      </c>
      <c r="E14" s="146">
        <f>'Table 3 cont''d'!E14-'Table 4 cont''d'!E14</f>
        <v>4</v>
      </c>
      <c r="F14" s="146">
        <f>'Table 3 cont''d'!F14-'Table 4 cont''d'!F14</f>
        <v>5</v>
      </c>
      <c r="G14" s="146">
        <f>'Table 3 cont''d'!G14-'Table 4 cont''d'!G14</f>
        <v>15</v>
      </c>
      <c r="H14" s="146">
        <f>'Table 3 cont''d'!H14-'Table 4 cont''d'!H14</f>
        <v>8</v>
      </c>
      <c r="I14" s="146">
        <f>'Table 3 cont''d'!I14-'Table 4 cont''d'!I14</f>
        <v>18</v>
      </c>
      <c r="J14" s="52">
        <f>'Table 3 cont''d'!J14-'Table 4 cont''d'!J14</f>
        <v>18</v>
      </c>
      <c r="K14" s="52">
        <f>'Table 3 cont''d'!K14-'Table 4 cont''d'!K14</f>
        <v>17</v>
      </c>
      <c r="L14" s="396"/>
    </row>
    <row r="15" spans="1:12" ht="33" customHeight="1">
      <c r="A15" s="89" t="s">
        <v>219</v>
      </c>
      <c r="B15" s="52">
        <f t="shared" si="0"/>
        <v>247</v>
      </c>
      <c r="C15" s="146">
        <f>'Table 3 cont''d'!C15-'Table 4 cont''d'!C15</f>
        <v>278</v>
      </c>
      <c r="D15" s="146">
        <f>'Table 3 cont''d'!D15-'Table 4 cont''d'!D15</f>
        <v>65</v>
      </c>
      <c r="E15" s="146">
        <f>'Table 3 cont''d'!E15-'Table 4 cont''d'!E15</f>
        <v>62</v>
      </c>
      <c r="F15" s="146">
        <f>'Table 3 cont''d'!F15-'Table 4 cont''d'!F15</f>
        <v>42</v>
      </c>
      <c r="G15" s="146">
        <f>'Table 3 cont''d'!G15-'Table 4 cont''d'!G15</f>
        <v>78</v>
      </c>
      <c r="H15" s="146">
        <f>'Table 3 cont''d'!H15-'Table 4 cont''d'!H15</f>
        <v>95</v>
      </c>
      <c r="I15" s="146">
        <f>'Table 3 cont''d'!I15-'Table 4 cont''d'!I15</f>
        <v>66</v>
      </c>
      <c r="J15" s="52">
        <f>'Table 3 cont''d'!J15-'Table 4 cont''d'!J15</f>
        <v>44</v>
      </c>
      <c r="K15" s="52">
        <f>'Table 3 cont''d'!K15-'Table 4 cont''d'!K15</f>
        <v>73</v>
      </c>
      <c r="L15" s="396"/>
    </row>
    <row r="16" spans="1:12" ht="30" customHeight="1">
      <c r="A16" s="89" t="s">
        <v>210</v>
      </c>
      <c r="B16" s="52">
        <f t="shared" si="0"/>
        <v>85</v>
      </c>
      <c r="C16" s="146">
        <f>'Table 3 cont''d'!C16-'Table 4 cont''d'!C16</f>
        <v>106</v>
      </c>
      <c r="D16" s="146">
        <f>'Table 3 cont''d'!D16-'Table 4 cont''d'!D16</f>
        <v>17</v>
      </c>
      <c r="E16" s="146">
        <f>'Table 3 cont''d'!E16-'Table 4 cont''d'!E16</f>
        <v>18</v>
      </c>
      <c r="F16" s="146">
        <f>'Table 3 cont''d'!F16-'Table 4 cont''d'!F16</f>
        <v>20</v>
      </c>
      <c r="G16" s="146">
        <f>'Table 3 cont''d'!G16-'Table 4 cont''d'!G16</f>
        <v>30</v>
      </c>
      <c r="H16" s="146">
        <f>'Table 3 cont''d'!H16-'Table 4 cont''d'!H16</f>
        <v>19</v>
      </c>
      <c r="I16" s="146">
        <f>'Table 3 cont''d'!I16-'Table 4 cont''d'!I16</f>
        <v>25</v>
      </c>
      <c r="J16" s="52">
        <f>'Table 3 cont''d'!J16-'Table 4 cont''d'!J16</f>
        <v>27</v>
      </c>
      <c r="K16" s="52">
        <f>'Table 3 cont''d'!K16-'Table 4 cont''d'!K16</f>
        <v>35</v>
      </c>
      <c r="L16" s="396"/>
    </row>
    <row r="17" spans="1:12" ht="8.25" customHeight="1">
      <c r="A17" s="89"/>
      <c r="B17" s="62"/>
      <c r="C17" s="165"/>
      <c r="D17" s="165"/>
      <c r="E17" s="165"/>
      <c r="F17" s="165"/>
      <c r="G17" s="165"/>
      <c r="H17" s="165"/>
      <c r="I17" s="165"/>
      <c r="J17" s="62"/>
      <c r="K17" s="62"/>
      <c r="L17" s="396"/>
    </row>
    <row r="18" spans="1:12" ht="15" customHeight="1">
      <c r="A18" s="90" t="s">
        <v>211</v>
      </c>
      <c r="B18" s="91"/>
      <c r="C18" s="165"/>
      <c r="D18" s="165"/>
      <c r="E18" s="165"/>
      <c r="F18" s="165"/>
      <c r="G18" s="165"/>
      <c r="H18" s="165"/>
      <c r="I18" s="165"/>
      <c r="J18" s="62"/>
      <c r="K18" s="62"/>
      <c r="L18" s="396"/>
    </row>
    <row r="19" spans="1:12" ht="16.5" customHeight="1">
      <c r="A19" s="23" t="s">
        <v>212</v>
      </c>
      <c r="B19" s="91">
        <f>SUM(D19:G19)</f>
        <v>8</v>
      </c>
      <c r="C19" s="166">
        <f>'Table 3 cont''d'!C18-'Table 4 cont''d'!C19</f>
        <v>27</v>
      </c>
      <c r="D19" s="166">
        <f>'Table 3 cont''d'!D18-'Table 4 cont''d'!D19</f>
        <v>1</v>
      </c>
      <c r="E19" s="166">
        <f>'Table 3 cont''d'!E18-'Table 4 cont''d'!E19</f>
        <v>2</v>
      </c>
      <c r="F19" s="166">
        <f>'Table 3 cont''d'!F18-'Table 4 cont''d'!F19</f>
        <v>3</v>
      </c>
      <c r="G19" s="166">
        <f>'Table 3 cont''d'!G18-'Table 4 cont''d'!G19</f>
        <v>2</v>
      </c>
      <c r="H19" s="166">
        <f>'Table 3 cont''d'!H18-'Table 4 cont''d'!H19</f>
        <v>1</v>
      </c>
      <c r="I19" s="166">
        <f>'Table 3 cont''d'!I18-'Table 4 cont''d'!I19</f>
        <v>7</v>
      </c>
      <c r="J19" s="91">
        <f>'Table 3 cont''d'!J18-'Table 4 cont''d'!J19</f>
        <v>9</v>
      </c>
      <c r="K19" s="91">
        <f>'Table 3 cont''d'!K18-'Table 4 cont''d'!K19</f>
        <v>10</v>
      </c>
      <c r="L19" s="396"/>
    </row>
    <row r="20" spans="1:12" ht="4.5" customHeight="1">
      <c r="A20" s="87"/>
      <c r="B20" s="71"/>
      <c r="C20" s="71"/>
      <c r="D20" s="167"/>
      <c r="E20" s="167"/>
      <c r="F20" s="167"/>
      <c r="G20" s="167"/>
      <c r="H20" s="167"/>
      <c r="I20" s="167"/>
      <c r="J20" s="312"/>
      <c r="K20" s="312"/>
      <c r="L20" s="396"/>
    </row>
    <row r="21" spans="1:12" ht="15" customHeight="1">
      <c r="A21" s="139" t="s">
        <v>337</v>
      </c>
      <c r="B21" s="3"/>
      <c r="C21" s="3"/>
      <c r="L21" s="396"/>
    </row>
    <row r="22" ht="15.75">
      <c r="A22" s="74" t="s">
        <v>336</v>
      </c>
    </row>
  </sheetData>
  <mergeCells count="6">
    <mergeCell ref="L1:L21"/>
    <mergeCell ref="A5:A6"/>
    <mergeCell ref="B5:B6"/>
    <mergeCell ref="D5:G5"/>
    <mergeCell ref="H5:K5"/>
    <mergeCell ref="C5:C6"/>
  </mergeCells>
  <printOptions/>
  <pageMargins left="0.68" right="0.28" top="0.68" bottom="0.49" header="0.5" footer="0.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1"/>
  <sheetViews>
    <sheetView workbookViewId="0" topLeftCell="A4">
      <pane xSplit="2" ySplit="2" topLeftCell="G24" activePane="bottomRight" state="frozen"/>
      <selection pane="topLeft" activeCell="A4" sqref="A4"/>
      <selection pane="topRight" activeCell="C4" sqref="C4"/>
      <selection pane="bottomLeft" activeCell="A6" sqref="A6"/>
      <selection pane="bottomRight" activeCell="M1" sqref="M1:M50"/>
    </sheetView>
  </sheetViews>
  <sheetFormatPr defaultColWidth="9.140625" defaultRowHeight="12.75"/>
  <cols>
    <col min="1" max="1" width="6.421875" style="3" customWidth="1"/>
    <col min="2" max="2" width="33.00390625" style="3" customWidth="1"/>
    <col min="3" max="4" width="10.28125" style="3" customWidth="1"/>
    <col min="5" max="12" width="10.28125" style="168" customWidth="1"/>
    <col min="13" max="13" width="5.140625" style="3" customWidth="1"/>
    <col min="14" max="16384" width="9.140625" style="3" customWidth="1"/>
  </cols>
  <sheetData>
    <row r="1" spans="1:13" s="5" customFormat="1" ht="20.25" customHeight="1">
      <c r="A1" s="41" t="s">
        <v>372</v>
      </c>
      <c r="E1" s="248"/>
      <c r="F1" s="248"/>
      <c r="G1" s="248"/>
      <c r="H1" s="248"/>
      <c r="I1" s="248"/>
      <c r="J1" s="248"/>
      <c r="K1" s="248"/>
      <c r="L1" s="248"/>
      <c r="M1" s="385" t="s">
        <v>314</v>
      </c>
    </row>
    <row r="2" spans="1:13" ht="11.25" customHeight="1">
      <c r="A2" s="12"/>
      <c r="E2" s="77"/>
      <c r="F2" s="77"/>
      <c r="G2" s="77"/>
      <c r="J2" s="77"/>
      <c r="K2" s="77"/>
      <c r="L2" s="77" t="s">
        <v>185</v>
      </c>
      <c r="M2" s="385"/>
    </row>
    <row r="3" spans="1:13" ht="6.75" customHeight="1">
      <c r="A3" s="12"/>
      <c r="E3" s="77"/>
      <c r="F3" s="77"/>
      <c r="G3" s="77"/>
      <c r="I3" s="77"/>
      <c r="J3" s="77"/>
      <c r="K3" s="77"/>
      <c r="L3" s="77"/>
      <c r="M3" s="385"/>
    </row>
    <row r="4" spans="1:13" ht="14.25" customHeight="1">
      <c r="A4" s="397" t="s">
        <v>10</v>
      </c>
      <c r="B4" s="398"/>
      <c r="C4" s="391" t="s">
        <v>309</v>
      </c>
      <c r="D4" s="391" t="s">
        <v>343</v>
      </c>
      <c r="E4" s="402" t="s">
        <v>309</v>
      </c>
      <c r="F4" s="403"/>
      <c r="G4" s="403"/>
      <c r="H4" s="404"/>
      <c r="I4" s="402" t="s">
        <v>343</v>
      </c>
      <c r="J4" s="403"/>
      <c r="K4" s="403"/>
      <c r="L4" s="404"/>
      <c r="M4" s="385"/>
    </row>
    <row r="5" spans="1:13" ht="13.5" customHeight="1">
      <c r="A5" s="399"/>
      <c r="B5" s="400"/>
      <c r="C5" s="401"/>
      <c r="D5" s="401"/>
      <c r="E5" s="50" t="s">
        <v>0</v>
      </c>
      <c r="F5" s="50" t="s">
        <v>217</v>
      </c>
      <c r="G5" s="50" t="s">
        <v>220</v>
      </c>
      <c r="H5" s="50" t="s">
        <v>269</v>
      </c>
      <c r="I5" s="50" t="s">
        <v>0</v>
      </c>
      <c r="J5" s="50" t="s">
        <v>217</v>
      </c>
      <c r="K5" s="50" t="s">
        <v>220</v>
      </c>
      <c r="L5" s="50" t="s">
        <v>269</v>
      </c>
      <c r="M5" s="385"/>
    </row>
    <row r="6" spans="1:13" ht="15" customHeight="1">
      <c r="A6" s="25"/>
      <c r="B6" s="358" t="s">
        <v>286</v>
      </c>
      <c r="C6" s="38">
        <f>SUM(E6:H6)</f>
        <v>52704</v>
      </c>
      <c r="D6" s="153">
        <f aca="true" t="shared" si="0" ref="D6:L6">D7+D20+D29+D41+D45</f>
        <v>59247</v>
      </c>
      <c r="E6" s="153">
        <f t="shared" si="0"/>
        <v>11732</v>
      </c>
      <c r="F6" s="153">
        <f t="shared" si="0"/>
        <v>11859</v>
      </c>
      <c r="G6" s="153">
        <f t="shared" si="0"/>
        <v>15055</v>
      </c>
      <c r="H6" s="153">
        <f t="shared" si="0"/>
        <v>14058</v>
      </c>
      <c r="I6" s="158">
        <f t="shared" si="0"/>
        <v>12191</v>
      </c>
      <c r="J6" s="158">
        <f t="shared" si="0"/>
        <v>13909</v>
      </c>
      <c r="K6" s="158">
        <f t="shared" si="0"/>
        <v>16914</v>
      </c>
      <c r="L6" s="158">
        <f t="shared" si="0"/>
        <v>16233</v>
      </c>
      <c r="M6" s="385"/>
    </row>
    <row r="7" spans="1:13" ht="13.5" customHeight="1">
      <c r="A7" s="25" t="s">
        <v>227</v>
      </c>
      <c r="B7" s="33"/>
      <c r="C7" s="38">
        <f>SUM(E7:H7)</f>
        <v>35240</v>
      </c>
      <c r="D7" s="38">
        <f>SUM(I7:L7)</f>
        <v>38333</v>
      </c>
      <c r="E7" s="38">
        <v>8085</v>
      </c>
      <c r="F7" s="38">
        <v>7667</v>
      </c>
      <c r="G7" s="38">
        <v>9990</v>
      </c>
      <c r="H7" s="38">
        <v>9498</v>
      </c>
      <c r="I7" s="38">
        <v>8375</v>
      </c>
      <c r="J7" s="38">
        <v>8334</v>
      </c>
      <c r="K7" s="38">
        <v>11263</v>
      </c>
      <c r="L7" s="38">
        <v>10361</v>
      </c>
      <c r="M7" s="385"/>
    </row>
    <row r="8" spans="1:13" ht="10.5" customHeight="1">
      <c r="A8" s="25"/>
      <c r="B8" s="33" t="s">
        <v>44</v>
      </c>
      <c r="C8" s="67">
        <f aca="true" t="shared" si="1" ref="C8:C19">SUM(E8:H8)</f>
        <v>73</v>
      </c>
      <c r="D8" s="67">
        <f aca="true" t="shared" si="2" ref="D8:D18">SUM(I8:L8)</f>
        <v>208</v>
      </c>
      <c r="E8" s="67">
        <v>17</v>
      </c>
      <c r="F8" s="67">
        <v>15</v>
      </c>
      <c r="G8" s="67">
        <v>24</v>
      </c>
      <c r="H8" s="67">
        <v>17</v>
      </c>
      <c r="I8" s="67">
        <v>41</v>
      </c>
      <c r="J8" s="67">
        <v>64</v>
      </c>
      <c r="K8" s="67">
        <v>57</v>
      </c>
      <c r="L8" s="67">
        <v>46</v>
      </c>
      <c r="M8" s="385"/>
    </row>
    <row r="9" spans="1:13" ht="10.5" customHeight="1">
      <c r="A9" s="10"/>
      <c r="B9" s="33" t="s">
        <v>11</v>
      </c>
      <c r="C9" s="67">
        <f t="shared" si="1"/>
        <v>1363</v>
      </c>
      <c r="D9" s="67">
        <f t="shared" si="2"/>
        <v>1554</v>
      </c>
      <c r="E9" s="67">
        <v>245</v>
      </c>
      <c r="F9" s="67">
        <v>350</v>
      </c>
      <c r="G9" s="67">
        <v>358</v>
      </c>
      <c r="H9" s="67">
        <v>410</v>
      </c>
      <c r="I9" s="67">
        <v>393</v>
      </c>
      <c r="J9" s="67">
        <v>430</v>
      </c>
      <c r="K9" s="67">
        <v>370</v>
      </c>
      <c r="L9" s="67">
        <v>361</v>
      </c>
      <c r="M9" s="385"/>
    </row>
    <row r="10" spans="1:13" ht="10.5" customHeight="1">
      <c r="A10" s="10"/>
      <c r="B10" s="33" t="s">
        <v>12</v>
      </c>
      <c r="C10" s="67">
        <f t="shared" si="1"/>
        <v>9084</v>
      </c>
      <c r="D10" s="67">
        <f t="shared" si="2"/>
        <v>8446</v>
      </c>
      <c r="E10" s="67">
        <v>2230</v>
      </c>
      <c r="F10" s="67">
        <v>2555</v>
      </c>
      <c r="G10" s="67">
        <v>1813</v>
      </c>
      <c r="H10" s="67">
        <v>2486</v>
      </c>
      <c r="I10" s="67">
        <v>1980</v>
      </c>
      <c r="J10" s="67">
        <v>2417</v>
      </c>
      <c r="K10" s="67">
        <v>1885</v>
      </c>
      <c r="L10" s="67">
        <v>2164</v>
      </c>
      <c r="M10" s="385"/>
    </row>
    <row r="11" spans="1:13" ht="10.5" customHeight="1">
      <c r="A11" s="10"/>
      <c r="B11" s="33" t="s">
        <v>13</v>
      </c>
      <c r="C11" s="67">
        <f t="shared" si="1"/>
        <v>1268</v>
      </c>
      <c r="D11" s="67">
        <f t="shared" si="2"/>
        <v>1066</v>
      </c>
      <c r="E11" s="67">
        <v>353</v>
      </c>
      <c r="F11" s="67">
        <v>340</v>
      </c>
      <c r="G11" s="67">
        <v>289</v>
      </c>
      <c r="H11" s="67">
        <v>286</v>
      </c>
      <c r="I11" s="67">
        <v>242</v>
      </c>
      <c r="J11" s="67">
        <v>312</v>
      </c>
      <c r="K11" s="67">
        <v>285</v>
      </c>
      <c r="L11" s="67">
        <v>227</v>
      </c>
      <c r="M11" s="385"/>
    </row>
    <row r="12" spans="1:13" ht="10.5" customHeight="1">
      <c r="A12" s="10"/>
      <c r="B12" s="33" t="s">
        <v>14</v>
      </c>
      <c r="C12" s="67">
        <f t="shared" si="1"/>
        <v>2156</v>
      </c>
      <c r="D12" s="67">
        <f t="shared" si="2"/>
        <v>3348</v>
      </c>
      <c r="E12" s="67">
        <v>486</v>
      </c>
      <c r="F12" s="67">
        <v>625</v>
      </c>
      <c r="G12" s="67">
        <v>472</v>
      </c>
      <c r="H12" s="67">
        <v>573</v>
      </c>
      <c r="I12" s="67">
        <v>573</v>
      </c>
      <c r="J12" s="67">
        <v>780</v>
      </c>
      <c r="K12" s="67">
        <v>1040</v>
      </c>
      <c r="L12" s="67">
        <v>955</v>
      </c>
      <c r="M12" s="385"/>
    </row>
    <row r="13" spans="1:13" ht="10.5" customHeight="1">
      <c r="A13" s="10"/>
      <c r="B13" s="33" t="s">
        <v>15</v>
      </c>
      <c r="C13" s="67">
        <f t="shared" si="1"/>
        <v>914</v>
      </c>
      <c r="D13" s="67">
        <f t="shared" si="2"/>
        <v>724</v>
      </c>
      <c r="E13" s="67">
        <v>222</v>
      </c>
      <c r="F13" s="67">
        <v>181</v>
      </c>
      <c r="G13" s="67">
        <v>250</v>
      </c>
      <c r="H13" s="67">
        <v>261</v>
      </c>
      <c r="I13" s="67">
        <v>187</v>
      </c>
      <c r="J13" s="67">
        <v>176</v>
      </c>
      <c r="K13" s="67">
        <v>168</v>
      </c>
      <c r="L13" s="67">
        <v>193</v>
      </c>
      <c r="M13" s="385"/>
    </row>
    <row r="14" spans="1:13" ht="10.5" customHeight="1">
      <c r="A14" s="10"/>
      <c r="B14" s="33" t="s">
        <v>16</v>
      </c>
      <c r="C14" s="67">
        <f t="shared" si="1"/>
        <v>732</v>
      </c>
      <c r="D14" s="67">
        <f t="shared" si="2"/>
        <v>540</v>
      </c>
      <c r="E14" s="67">
        <v>21</v>
      </c>
      <c r="F14" s="67">
        <v>3</v>
      </c>
      <c r="G14" s="67">
        <v>667</v>
      </c>
      <c r="H14" s="67">
        <v>41</v>
      </c>
      <c r="I14" s="67">
        <v>64</v>
      </c>
      <c r="J14" s="67">
        <v>24</v>
      </c>
      <c r="K14" s="67">
        <v>406</v>
      </c>
      <c r="L14" s="67">
        <v>46</v>
      </c>
      <c r="M14" s="385"/>
    </row>
    <row r="15" spans="1:13" ht="10.5" customHeight="1">
      <c r="A15" s="10"/>
      <c r="B15" s="33" t="s">
        <v>19</v>
      </c>
      <c r="C15" s="67">
        <f t="shared" si="1"/>
        <v>860</v>
      </c>
      <c r="D15" s="67">
        <f t="shared" si="2"/>
        <v>1651</v>
      </c>
      <c r="E15" s="67">
        <v>136</v>
      </c>
      <c r="F15" s="67">
        <v>200</v>
      </c>
      <c r="G15" s="67">
        <v>160</v>
      </c>
      <c r="H15" s="67">
        <v>364</v>
      </c>
      <c r="I15" s="67">
        <v>279</v>
      </c>
      <c r="J15" s="67">
        <v>264</v>
      </c>
      <c r="K15" s="67">
        <v>428</v>
      </c>
      <c r="L15" s="67">
        <v>680</v>
      </c>
      <c r="M15" s="385"/>
    </row>
    <row r="16" spans="1:13" ht="10.5" customHeight="1">
      <c r="A16" s="10"/>
      <c r="B16" s="33" t="s">
        <v>28</v>
      </c>
      <c r="C16" s="67">
        <f t="shared" si="1"/>
        <v>39</v>
      </c>
      <c r="D16" s="67">
        <f t="shared" si="2"/>
        <v>29</v>
      </c>
      <c r="E16" s="67">
        <v>7</v>
      </c>
      <c r="F16" s="67">
        <v>16</v>
      </c>
      <c r="G16" s="67">
        <v>8</v>
      </c>
      <c r="H16" s="67">
        <v>8</v>
      </c>
      <c r="I16" s="67">
        <v>7</v>
      </c>
      <c r="J16" s="67">
        <v>7</v>
      </c>
      <c r="K16" s="67">
        <v>7</v>
      </c>
      <c r="L16" s="67">
        <v>8</v>
      </c>
      <c r="M16" s="385"/>
    </row>
    <row r="17" spans="1:13" ht="10.5" customHeight="1">
      <c r="A17" s="10"/>
      <c r="B17" s="33" t="s">
        <v>33</v>
      </c>
      <c r="C17" s="67">
        <f t="shared" si="1"/>
        <v>640</v>
      </c>
      <c r="D17" s="67">
        <f t="shared" si="2"/>
        <v>644</v>
      </c>
      <c r="E17" s="67">
        <v>135</v>
      </c>
      <c r="F17" s="67">
        <v>211</v>
      </c>
      <c r="G17" s="67">
        <v>145</v>
      </c>
      <c r="H17" s="67">
        <v>149</v>
      </c>
      <c r="I17" s="67">
        <v>178</v>
      </c>
      <c r="J17" s="67">
        <v>173</v>
      </c>
      <c r="K17" s="67">
        <v>137</v>
      </c>
      <c r="L17" s="67">
        <v>156</v>
      </c>
      <c r="M17" s="385"/>
    </row>
    <row r="18" spans="1:13" ht="10.5" customHeight="1">
      <c r="A18" s="10"/>
      <c r="B18" s="33" t="s">
        <v>18</v>
      </c>
      <c r="C18" s="67">
        <f t="shared" si="1"/>
        <v>17356</v>
      </c>
      <c r="D18" s="67">
        <f t="shared" si="2"/>
        <v>18933</v>
      </c>
      <c r="E18" s="67">
        <v>4078</v>
      </c>
      <c r="F18" s="67">
        <v>2891</v>
      </c>
      <c r="G18" s="67">
        <v>5655</v>
      </c>
      <c r="H18" s="67">
        <v>4732</v>
      </c>
      <c r="I18" s="67">
        <v>4213</v>
      </c>
      <c r="J18" s="67">
        <v>3396</v>
      </c>
      <c r="K18" s="67">
        <v>6047</v>
      </c>
      <c r="L18" s="67">
        <v>5277</v>
      </c>
      <c r="M18" s="385"/>
    </row>
    <row r="19" spans="1:13" ht="10.5" customHeight="1">
      <c r="A19" s="10"/>
      <c r="B19" s="31" t="s">
        <v>20</v>
      </c>
      <c r="C19" s="37">
        <f t="shared" si="1"/>
        <v>755</v>
      </c>
      <c r="D19" s="37">
        <f aca="true" t="shared" si="3" ref="D19:L19">D7-SUM(D8:D18)</f>
        <v>1190</v>
      </c>
      <c r="E19" s="37">
        <f t="shared" si="3"/>
        <v>155</v>
      </c>
      <c r="F19" s="37">
        <f t="shared" si="3"/>
        <v>280</v>
      </c>
      <c r="G19" s="37">
        <f t="shared" si="3"/>
        <v>149</v>
      </c>
      <c r="H19" s="37">
        <f t="shared" si="3"/>
        <v>171</v>
      </c>
      <c r="I19" s="67">
        <f t="shared" si="3"/>
        <v>218</v>
      </c>
      <c r="J19" s="67">
        <f t="shared" si="3"/>
        <v>291</v>
      </c>
      <c r="K19" s="67">
        <f t="shared" si="3"/>
        <v>433</v>
      </c>
      <c r="L19" s="67">
        <f t="shared" si="3"/>
        <v>248</v>
      </c>
      <c r="M19" s="385"/>
    </row>
    <row r="20" spans="1:13" ht="10.5" customHeight="1">
      <c r="A20" s="25" t="s">
        <v>228</v>
      </c>
      <c r="B20" s="31"/>
      <c r="C20" s="36">
        <f>SUM(E20:H20)</f>
        <v>2726</v>
      </c>
      <c r="D20" s="38">
        <f aca="true" t="shared" si="4" ref="D20:D27">SUM(I20:L20)</f>
        <v>7496</v>
      </c>
      <c r="E20" s="38">
        <v>437</v>
      </c>
      <c r="F20" s="38">
        <v>563</v>
      </c>
      <c r="G20" s="38">
        <v>1056</v>
      </c>
      <c r="H20" s="38">
        <v>670</v>
      </c>
      <c r="I20" s="38">
        <v>810</v>
      </c>
      <c r="J20" s="38">
        <v>2214</v>
      </c>
      <c r="K20" s="38">
        <v>2185</v>
      </c>
      <c r="L20" s="38">
        <v>2287</v>
      </c>
      <c r="M20" s="385"/>
    </row>
    <row r="21" spans="1:13" ht="10.5" customHeight="1">
      <c r="A21" s="25"/>
      <c r="B21" s="31" t="s">
        <v>277</v>
      </c>
      <c r="C21" s="37">
        <f aca="true" t="shared" si="5" ref="C21:C26">SUM(E21:H21)</f>
        <v>174</v>
      </c>
      <c r="D21" s="67">
        <f t="shared" si="4"/>
        <v>186</v>
      </c>
      <c r="E21" s="67">
        <v>65</v>
      </c>
      <c r="F21" s="67">
        <v>13</v>
      </c>
      <c r="G21" s="67">
        <v>30</v>
      </c>
      <c r="H21" s="67">
        <v>66</v>
      </c>
      <c r="I21" s="67">
        <v>33</v>
      </c>
      <c r="J21" s="67">
        <v>28</v>
      </c>
      <c r="K21" s="67">
        <v>24</v>
      </c>
      <c r="L21" s="67">
        <v>101</v>
      </c>
      <c r="M21" s="385"/>
    </row>
    <row r="22" spans="1:13" ht="13.5" customHeight="1">
      <c r="A22" s="10"/>
      <c r="B22" s="31" t="s">
        <v>349</v>
      </c>
      <c r="C22" s="37">
        <f t="shared" si="5"/>
        <v>177</v>
      </c>
      <c r="D22" s="67">
        <f t="shared" si="4"/>
        <v>197</v>
      </c>
      <c r="E22" s="67">
        <v>38</v>
      </c>
      <c r="F22" s="67">
        <v>73</v>
      </c>
      <c r="G22" s="67">
        <v>29</v>
      </c>
      <c r="H22" s="67">
        <v>37</v>
      </c>
      <c r="I22" s="67">
        <v>22</v>
      </c>
      <c r="J22" s="67">
        <v>34</v>
      </c>
      <c r="K22" s="67">
        <v>93</v>
      </c>
      <c r="L22" s="67">
        <v>48</v>
      </c>
      <c r="M22" s="385"/>
    </row>
    <row r="23" spans="1:13" ht="10.5" customHeight="1">
      <c r="A23" s="10"/>
      <c r="B23" s="31" t="s">
        <v>23</v>
      </c>
      <c r="C23" s="37">
        <f t="shared" si="5"/>
        <v>499</v>
      </c>
      <c r="D23" s="67">
        <f t="shared" si="4"/>
        <v>260</v>
      </c>
      <c r="E23" s="67">
        <v>71</v>
      </c>
      <c r="F23" s="67">
        <v>57</v>
      </c>
      <c r="G23" s="67">
        <v>152</v>
      </c>
      <c r="H23" s="67">
        <v>219</v>
      </c>
      <c r="I23" s="67">
        <v>52</v>
      </c>
      <c r="J23" s="67">
        <v>55</v>
      </c>
      <c r="K23" s="67">
        <v>66</v>
      </c>
      <c r="L23" s="67">
        <v>87</v>
      </c>
      <c r="M23" s="385"/>
    </row>
    <row r="24" spans="1:13" ht="10.5" customHeight="1">
      <c r="A24" s="10"/>
      <c r="B24" s="31" t="s">
        <v>32</v>
      </c>
      <c r="C24" s="37">
        <f t="shared" si="5"/>
        <v>438</v>
      </c>
      <c r="D24" s="67">
        <f t="shared" si="4"/>
        <v>507</v>
      </c>
      <c r="E24" s="67">
        <v>95</v>
      </c>
      <c r="F24" s="67">
        <v>142</v>
      </c>
      <c r="G24" s="67">
        <v>99</v>
      </c>
      <c r="H24" s="67">
        <v>102</v>
      </c>
      <c r="I24" s="67">
        <v>196</v>
      </c>
      <c r="J24" s="67">
        <v>89</v>
      </c>
      <c r="K24" s="67">
        <v>127</v>
      </c>
      <c r="L24" s="67">
        <v>95</v>
      </c>
      <c r="M24" s="385"/>
    </row>
    <row r="25" spans="1:13" ht="10.5" customHeight="1">
      <c r="A25" s="10"/>
      <c r="B25" s="31" t="s">
        <v>27</v>
      </c>
      <c r="C25" s="37">
        <f t="shared" si="5"/>
        <v>144</v>
      </c>
      <c r="D25" s="67">
        <f t="shared" si="4"/>
        <v>219</v>
      </c>
      <c r="E25" s="67">
        <v>40</v>
      </c>
      <c r="F25" s="67">
        <v>30</v>
      </c>
      <c r="G25" s="67">
        <v>34</v>
      </c>
      <c r="H25" s="67">
        <v>40</v>
      </c>
      <c r="I25" s="67">
        <v>28</v>
      </c>
      <c r="J25" s="67">
        <v>55</v>
      </c>
      <c r="K25" s="67">
        <v>61</v>
      </c>
      <c r="L25" s="67">
        <v>75</v>
      </c>
      <c r="M25" s="385"/>
    </row>
    <row r="26" spans="1:13" ht="10.5" customHeight="1">
      <c r="A26" s="10"/>
      <c r="B26" s="31" t="s">
        <v>34</v>
      </c>
      <c r="C26" s="37">
        <f t="shared" si="5"/>
        <v>75</v>
      </c>
      <c r="D26" s="67">
        <f t="shared" si="4"/>
        <v>481</v>
      </c>
      <c r="E26" s="67">
        <v>21</v>
      </c>
      <c r="F26" s="67">
        <v>28</v>
      </c>
      <c r="G26" s="67">
        <v>8</v>
      </c>
      <c r="H26" s="67">
        <v>18</v>
      </c>
      <c r="I26" s="67">
        <v>22</v>
      </c>
      <c r="J26" s="67">
        <v>173</v>
      </c>
      <c r="K26" s="67">
        <v>76</v>
      </c>
      <c r="L26" s="67">
        <v>210</v>
      </c>
      <c r="M26" s="385"/>
    </row>
    <row r="27" spans="1:13" ht="10.5" customHeight="1">
      <c r="A27" s="10"/>
      <c r="B27" s="31" t="s">
        <v>139</v>
      </c>
      <c r="C27" s="37">
        <f>SUM(E27:H27)</f>
        <v>778</v>
      </c>
      <c r="D27" s="67">
        <f t="shared" si="4"/>
        <v>5096</v>
      </c>
      <c r="E27" s="67">
        <v>38</v>
      </c>
      <c r="F27" s="67">
        <v>119</v>
      </c>
      <c r="G27" s="67">
        <v>560</v>
      </c>
      <c r="H27" s="67">
        <v>61</v>
      </c>
      <c r="I27" s="67">
        <v>364</v>
      </c>
      <c r="J27" s="67">
        <v>1672</v>
      </c>
      <c r="K27" s="67">
        <v>1559</v>
      </c>
      <c r="L27" s="67">
        <v>1501</v>
      </c>
      <c r="M27" s="385"/>
    </row>
    <row r="28" spans="1:13" ht="10.5" customHeight="1">
      <c r="A28" s="10"/>
      <c r="B28" s="31" t="s">
        <v>20</v>
      </c>
      <c r="C28" s="37">
        <f>SUM(E28:H28)</f>
        <v>441</v>
      </c>
      <c r="D28" s="67">
        <f aca="true" t="shared" si="6" ref="D28:L28">D20-SUM(D21:D27)</f>
        <v>550</v>
      </c>
      <c r="E28" s="67">
        <f t="shared" si="6"/>
        <v>69</v>
      </c>
      <c r="F28" s="67">
        <f t="shared" si="6"/>
        <v>101</v>
      </c>
      <c r="G28" s="67">
        <f t="shared" si="6"/>
        <v>144</v>
      </c>
      <c r="H28" s="67">
        <f t="shared" si="6"/>
        <v>127</v>
      </c>
      <c r="I28" s="67">
        <f t="shared" si="6"/>
        <v>93</v>
      </c>
      <c r="J28" s="67">
        <f t="shared" si="6"/>
        <v>108</v>
      </c>
      <c r="K28" s="67">
        <f t="shared" si="6"/>
        <v>179</v>
      </c>
      <c r="L28" s="67">
        <f t="shared" si="6"/>
        <v>170</v>
      </c>
      <c r="M28" s="385"/>
    </row>
    <row r="29" spans="1:13" ht="10.5" customHeight="1">
      <c r="A29" s="25" t="s">
        <v>229</v>
      </c>
      <c r="B29" s="31"/>
      <c r="C29" s="36">
        <f aca="true" t="shared" si="7" ref="C29:C48">SUM(E29:H29)</f>
        <v>6473</v>
      </c>
      <c r="D29" s="38">
        <f aca="true" t="shared" si="8" ref="D29:D39">SUM(I29:L29)</f>
        <v>7195</v>
      </c>
      <c r="E29" s="38">
        <v>1395</v>
      </c>
      <c r="F29" s="38">
        <v>1576</v>
      </c>
      <c r="G29" s="38">
        <v>1651</v>
      </c>
      <c r="H29" s="38">
        <v>1851</v>
      </c>
      <c r="I29" s="38">
        <v>1502</v>
      </c>
      <c r="J29" s="38">
        <v>1745</v>
      </c>
      <c r="K29" s="38">
        <v>1810</v>
      </c>
      <c r="L29" s="38">
        <v>2138</v>
      </c>
      <c r="M29" s="385"/>
    </row>
    <row r="30" spans="1:13" ht="10.5" customHeight="1">
      <c r="A30" s="10"/>
      <c r="B30" s="31" t="s">
        <v>149</v>
      </c>
      <c r="C30" s="37">
        <f t="shared" si="7"/>
        <v>119</v>
      </c>
      <c r="D30" s="67">
        <f t="shared" si="8"/>
        <v>110</v>
      </c>
      <c r="E30" s="67">
        <v>28</v>
      </c>
      <c r="F30" s="67">
        <v>25</v>
      </c>
      <c r="G30" s="67">
        <v>32</v>
      </c>
      <c r="H30" s="67">
        <v>34</v>
      </c>
      <c r="I30" s="67">
        <v>19</v>
      </c>
      <c r="J30" s="67">
        <v>26</v>
      </c>
      <c r="K30" s="67">
        <v>31</v>
      </c>
      <c r="L30" s="67">
        <v>34</v>
      </c>
      <c r="M30" s="385"/>
    </row>
    <row r="31" spans="1:13" ht="10.5" customHeight="1">
      <c r="A31" s="10"/>
      <c r="B31" s="31" t="s">
        <v>24</v>
      </c>
      <c r="C31" s="37">
        <f t="shared" si="7"/>
        <v>249</v>
      </c>
      <c r="D31" s="67">
        <f t="shared" si="8"/>
        <v>207</v>
      </c>
      <c r="E31" s="67">
        <v>61</v>
      </c>
      <c r="F31" s="67">
        <v>54</v>
      </c>
      <c r="G31" s="67">
        <v>37</v>
      </c>
      <c r="H31" s="67">
        <v>97</v>
      </c>
      <c r="I31" s="67">
        <v>70</v>
      </c>
      <c r="J31" s="67">
        <v>39</v>
      </c>
      <c r="K31" s="67">
        <v>32</v>
      </c>
      <c r="L31" s="67">
        <v>66</v>
      </c>
      <c r="M31" s="385"/>
    </row>
    <row r="32" spans="1:13" ht="10.5" customHeight="1">
      <c r="A32" s="10"/>
      <c r="B32" s="31" t="s">
        <v>25</v>
      </c>
      <c r="C32" s="37">
        <f t="shared" si="7"/>
        <v>2689</v>
      </c>
      <c r="D32" s="67">
        <f t="shared" si="8"/>
        <v>3381</v>
      </c>
      <c r="E32" s="67">
        <v>636</v>
      </c>
      <c r="F32" s="67">
        <v>729</v>
      </c>
      <c r="G32" s="67">
        <v>617</v>
      </c>
      <c r="H32" s="67">
        <v>707</v>
      </c>
      <c r="I32" s="67">
        <v>709</v>
      </c>
      <c r="J32" s="67">
        <v>905</v>
      </c>
      <c r="K32" s="67">
        <v>876</v>
      </c>
      <c r="L32" s="67">
        <v>891</v>
      </c>
      <c r="M32" s="385"/>
    </row>
    <row r="33" spans="1:13" ht="10.5" customHeight="1">
      <c r="A33" s="10"/>
      <c r="B33" s="31" t="s">
        <v>138</v>
      </c>
      <c r="C33" s="37">
        <f t="shared" si="7"/>
        <v>13</v>
      </c>
      <c r="D33" s="67">
        <f t="shared" si="8"/>
        <v>4</v>
      </c>
      <c r="E33" s="342" t="s">
        <v>341</v>
      </c>
      <c r="F33" s="342" t="s">
        <v>341</v>
      </c>
      <c r="G33" s="342">
        <v>5</v>
      </c>
      <c r="H33" s="146">
        <v>8</v>
      </c>
      <c r="I33" s="67">
        <v>3</v>
      </c>
      <c r="J33" s="67">
        <v>1</v>
      </c>
      <c r="K33" s="155">
        <v>0</v>
      </c>
      <c r="L33" s="155">
        <v>0</v>
      </c>
      <c r="M33" s="385"/>
    </row>
    <row r="34" spans="1:13" ht="10.5" customHeight="1">
      <c r="A34" s="10"/>
      <c r="B34" s="31" t="s">
        <v>17</v>
      </c>
      <c r="C34" s="37">
        <f t="shared" si="7"/>
        <v>1485</v>
      </c>
      <c r="D34" s="67">
        <f t="shared" si="8"/>
        <v>1566</v>
      </c>
      <c r="E34" s="67">
        <v>328</v>
      </c>
      <c r="F34" s="67">
        <v>357</v>
      </c>
      <c r="G34" s="67">
        <v>356</v>
      </c>
      <c r="H34" s="67">
        <v>444</v>
      </c>
      <c r="I34" s="67">
        <v>342</v>
      </c>
      <c r="J34" s="67">
        <v>356</v>
      </c>
      <c r="K34" s="67">
        <v>352</v>
      </c>
      <c r="L34" s="67">
        <v>516</v>
      </c>
      <c r="M34" s="385"/>
    </row>
    <row r="35" spans="1:13" ht="10.5" customHeight="1">
      <c r="A35" s="10"/>
      <c r="B35" s="31" t="s">
        <v>26</v>
      </c>
      <c r="C35" s="37">
        <f t="shared" si="7"/>
        <v>326</v>
      </c>
      <c r="D35" s="67">
        <f t="shared" si="8"/>
        <v>417</v>
      </c>
      <c r="E35" s="67">
        <v>61</v>
      </c>
      <c r="F35" s="67">
        <v>74</v>
      </c>
      <c r="G35" s="67">
        <v>86</v>
      </c>
      <c r="H35" s="67">
        <v>105</v>
      </c>
      <c r="I35" s="67">
        <v>78</v>
      </c>
      <c r="J35" s="67">
        <v>101</v>
      </c>
      <c r="K35" s="67">
        <v>109</v>
      </c>
      <c r="L35" s="67">
        <v>129</v>
      </c>
      <c r="M35" s="385"/>
    </row>
    <row r="36" spans="1:13" ht="10.5" customHeight="1">
      <c r="A36" s="10"/>
      <c r="B36" s="31" t="s">
        <v>137</v>
      </c>
      <c r="C36" s="37">
        <f t="shared" si="7"/>
        <v>775</v>
      </c>
      <c r="D36" s="67">
        <f t="shared" si="8"/>
        <v>796</v>
      </c>
      <c r="E36" s="67">
        <v>134</v>
      </c>
      <c r="F36" s="67">
        <v>174</v>
      </c>
      <c r="G36" s="67">
        <v>249</v>
      </c>
      <c r="H36" s="67">
        <v>218</v>
      </c>
      <c r="I36" s="67">
        <v>147</v>
      </c>
      <c r="J36" s="67">
        <v>159</v>
      </c>
      <c r="K36" s="67">
        <v>236</v>
      </c>
      <c r="L36" s="67">
        <v>254</v>
      </c>
      <c r="M36" s="385"/>
    </row>
    <row r="37" spans="1:13" ht="10.5" customHeight="1">
      <c r="A37" s="10"/>
      <c r="B37" s="31" t="s">
        <v>45</v>
      </c>
      <c r="C37" s="37">
        <f t="shared" si="7"/>
        <v>162</v>
      </c>
      <c r="D37" s="67">
        <f t="shared" si="8"/>
        <v>79</v>
      </c>
      <c r="E37" s="67">
        <v>59</v>
      </c>
      <c r="F37" s="67">
        <v>29</v>
      </c>
      <c r="G37" s="67">
        <v>45</v>
      </c>
      <c r="H37" s="67">
        <v>29</v>
      </c>
      <c r="I37" s="67">
        <v>19</v>
      </c>
      <c r="J37" s="67">
        <v>15</v>
      </c>
      <c r="K37" s="67">
        <v>14</v>
      </c>
      <c r="L37" s="67">
        <v>31</v>
      </c>
      <c r="M37" s="385"/>
    </row>
    <row r="38" spans="1:13" ht="10.5" customHeight="1">
      <c r="A38" s="10"/>
      <c r="B38" s="31" t="s">
        <v>29</v>
      </c>
      <c r="C38" s="37">
        <f t="shared" si="7"/>
        <v>4</v>
      </c>
      <c r="D38" s="67">
        <f t="shared" si="8"/>
        <v>17</v>
      </c>
      <c r="E38" s="342" t="s">
        <v>341</v>
      </c>
      <c r="F38" s="148">
        <v>2</v>
      </c>
      <c r="G38" s="148">
        <v>1</v>
      </c>
      <c r="H38" s="148">
        <v>1</v>
      </c>
      <c r="I38" s="148">
        <v>2</v>
      </c>
      <c r="J38" s="148">
        <v>5</v>
      </c>
      <c r="K38" s="148">
        <v>5</v>
      </c>
      <c r="L38" s="148">
        <v>5</v>
      </c>
      <c r="M38" s="385"/>
    </row>
    <row r="39" spans="1:13" ht="10.5" customHeight="1">
      <c r="A39" s="10"/>
      <c r="B39" s="31" t="s">
        <v>31</v>
      </c>
      <c r="C39" s="37">
        <f t="shared" si="7"/>
        <v>97</v>
      </c>
      <c r="D39" s="67">
        <f t="shared" si="8"/>
        <v>53</v>
      </c>
      <c r="E39" s="67">
        <v>17</v>
      </c>
      <c r="F39" s="67">
        <v>26</v>
      </c>
      <c r="G39" s="67">
        <v>28</v>
      </c>
      <c r="H39" s="67">
        <v>26</v>
      </c>
      <c r="I39" s="67">
        <v>15</v>
      </c>
      <c r="J39" s="67">
        <v>17</v>
      </c>
      <c r="K39" s="67">
        <v>12</v>
      </c>
      <c r="L39" s="67">
        <v>9</v>
      </c>
      <c r="M39" s="385"/>
    </row>
    <row r="40" spans="1:13" ht="10.5" customHeight="1">
      <c r="A40" s="10"/>
      <c r="B40" s="31" t="s">
        <v>20</v>
      </c>
      <c r="C40" s="37">
        <f t="shared" si="7"/>
        <v>554</v>
      </c>
      <c r="D40" s="37">
        <f aca="true" t="shared" si="9" ref="D40:L40">D29-SUM(D30:D39)</f>
        <v>565</v>
      </c>
      <c r="E40" s="37">
        <f t="shared" si="9"/>
        <v>71</v>
      </c>
      <c r="F40" s="37">
        <f t="shared" si="9"/>
        <v>106</v>
      </c>
      <c r="G40" s="37">
        <f t="shared" si="9"/>
        <v>195</v>
      </c>
      <c r="H40" s="37">
        <f t="shared" si="9"/>
        <v>182</v>
      </c>
      <c r="I40" s="37">
        <f t="shared" si="9"/>
        <v>98</v>
      </c>
      <c r="J40" s="37">
        <f t="shared" si="9"/>
        <v>121</v>
      </c>
      <c r="K40" s="37">
        <f t="shared" si="9"/>
        <v>143</v>
      </c>
      <c r="L40" s="37">
        <f t="shared" si="9"/>
        <v>203</v>
      </c>
      <c r="M40" s="385"/>
    </row>
    <row r="41" spans="1:13" ht="10.5" customHeight="1">
      <c r="A41" s="25" t="s">
        <v>230</v>
      </c>
      <c r="B41" s="31"/>
      <c r="C41" s="36">
        <f t="shared" si="7"/>
        <v>8048</v>
      </c>
      <c r="D41" s="38">
        <f>SUM(I41:L41)</f>
        <v>5990</v>
      </c>
      <c r="E41" s="38">
        <v>1778</v>
      </c>
      <c r="F41" s="38">
        <v>1981</v>
      </c>
      <c r="G41" s="38">
        <v>2319</v>
      </c>
      <c r="H41" s="38">
        <v>1970</v>
      </c>
      <c r="I41" s="38">
        <v>1438</v>
      </c>
      <c r="J41" s="38">
        <v>1565</v>
      </c>
      <c r="K41" s="38">
        <v>1628</v>
      </c>
      <c r="L41" s="38">
        <v>1359</v>
      </c>
      <c r="M41" s="385"/>
    </row>
    <row r="42" spans="1:13" ht="10.5" customHeight="1">
      <c r="A42" s="10"/>
      <c r="B42" s="31" t="s">
        <v>22</v>
      </c>
      <c r="C42" s="37">
        <f t="shared" si="7"/>
        <v>143</v>
      </c>
      <c r="D42" s="67">
        <f>SUM(I42:L42)</f>
        <v>89</v>
      </c>
      <c r="E42" s="67">
        <v>41</v>
      </c>
      <c r="F42" s="67">
        <v>36</v>
      </c>
      <c r="G42" s="67">
        <v>34</v>
      </c>
      <c r="H42" s="67">
        <v>32</v>
      </c>
      <c r="I42" s="67">
        <v>21</v>
      </c>
      <c r="J42" s="67">
        <v>20</v>
      </c>
      <c r="K42" s="67">
        <v>16</v>
      </c>
      <c r="L42" s="67">
        <v>32</v>
      </c>
      <c r="M42" s="385"/>
    </row>
    <row r="43" spans="1:13" ht="10.5" customHeight="1">
      <c r="A43" s="10"/>
      <c r="B43" s="31" t="s">
        <v>30</v>
      </c>
      <c r="C43" s="37">
        <f t="shared" si="7"/>
        <v>7768</v>
      </c>
      <c r="D43" s="67">
        <f>SUM(I43:L43)</f>
        <v>5716</v>
      </c>
      <c r="E43" s="67">
        <v>1702</v>
      </c>
      <c r="F43" s="67">
        <v>1912</v>
      </c>
      <c r="G43" s="67">
        <v>2245</v>
      </c>
      <c r="H43" s="67">
        <v>1909</v>
      </c>
      <c r="I43" s="67">
        <v>1369</v>
      </c>
      <c r="J43" s="67">
        <v>1507</v>
      </c>
      <c r="K43" s="67">
        <v>1552</v>
      </c>
      <c r="L43" s="67">
        <v>1288</v>
      </c>
      <c r="M43" s="385"/>
    </row>
    <row r="44" spans="1:13" ht="10.5" customHeight="1">
      <c r="A44" s="10"/>
      <c r="B44" s="31" t="s">
        <v>20</v>
      </c>
      <c r="C44" s="37">
        <f t="shared" si="7"/>
        <v>137</v>
      </c>
      <c r="D44" s="37">
        <f aca="true" t="shared" si="10" ref="D44:L44">D41-SUM(D42:D43)</f>
        <v>185</v>
      </c>
      <c r="E44" s="37">
        <f t="shared" si="10"/>
        <v>35</v>
      </c>
      <c r="F44" s="37">
        <f t="shared" si="10"/>
        <v>33</v>
      </c>
      <c r="G44" s="37">
        <f t="shared" si="10"/>
        <v>40</v>
      </c>
      <c r="H44" s="37">
        <f t="shared" si="10"/>
        <v>29</v>
      </c>
      <c r="I44" s="37">
        <f t="shared" si="10"/>
        <v>48</v>
      </c>
      <c r="J44" s="37">
        <f t="shared" si="10"/>
        <v>38</v>
      </c>
      <c r="K44" s="37">
        <f t="shared" si="10"/>
        <v>60</v>
      </c>
      <c r="L44" s="37">
        <f t="shared" si="10"/>
        <v>39</v>
      </c>
      <c r="M44" s="385"/>
    </row>
    <row r="45" spans="1:13" ht="10.5" customHeight="1">
      <c r="A45" s="25" t="s">
        <v>231</v>
      </c>
      <c r="B45" s="31"/>
      <c r="C45" s="36">
        <f t="shared" si="7"/>
        <v>217</v>
      </c>
      <c r="D45" s="38">
        <f>SUM(I45:L45)</f>
        <v>233</v>
      </c>
      <c r="E45" s="38">
        <v>37</v>
      </c>
      <c r="F45" s="38">
        <v>72</v>
      </c>
      <c r="G45" s="38">
        <v>39</v>
      </c>
      <c r="H45" s="38">
        <v>69</v>
      </c>
      <c r="I45" s="38">
        <v>66</v>
      </c>
      <c r="J45" s="38">
        <v>51</v>
      </c>
      <c r="K45" s="38">
        <v>28</v>
      </c>
      <c r="L45" s="38">
        <v>88</v>
      </c>
      <c r="M45" s="385"/>
    </row>
    <row r="46" spans="1:13" ht="10.5" customHeight="1">
      <c r="A46" s="10"/>
      <c r="B46" s="31" t="s">
        <v>21</v>
      </c>
      <c r="C46" s="37">
        <f t="shared" si="7"/>
        <v>139</v>
      </c>
      <c r="D46" s="67">
        <f>SUM(I46:L46)</f>
        <v>116</v>
      </c>
      <c r="E46" s="67">
        <v>31</v>
      </c>
      <c r="F46" s="67">
        <v>43</v>
      </c>
      <c r="G46" s="67">
        <v>35</v>
      </c>
      <c r="H46" s="67">
        <v>30</v>
      </c>
      <c r="I46" s="67">
        <v>23</v>
      </c>
      <c r="J46" s="67">
        <v>32</v>
      </c>
      <c r="K46" s="67">
        <v>27</v>
      </c>
      <c r="L46" s="67">
        <v>34</v>
      </c>
      <c r="M46" s="385"/>
    </row>
    <row r="47" spans="1:13" ht="10.5" customHeight="1">
      <c r="A47" s="10"/>
      <c r="B47" s="33" t="s">
        <v>298</v>
      </c>
      <c r="C47" s="67">
        <f t="shared" si="7"/>
        <v>68</v>
      </c>
      <c r="D47" s="37">
        <f>SUM(I47:L47)</f>
        <v>93</v>
      </c>
      <c r="E47" s="37">
        <v>2</v>
      </c>
      <c r="F47" s="67">
        <v>28</v>
      </c>
      <c r="G47" s="155">
        <v>0</v>
      </c>
      <c r="H47" s="67">
        <v>38</v>
      </c>
      <c r="I47" s="67">
        <v>23</v>
      </c>
      <c r="J47" s="67">
        <v>17</v>
      </c>
      <c r="K47" s="155">
        <v>0</v>
      </c>
      <c r="L47" s="67">
        <v>53</v>
      </c>
      <c r="M47" s="385"/>
    </row>
    <row r="48" spans="1:13" ht="10.5" customHeight="1">
      <c r="A48" s="42"/>
      <c r="B48" s="133" t="s">
        <v>20</v>
      </c>
      <c r="C48" s="134">
        <f t="shared" si="7"/>
        <v>10</v>
      </c>
      <c r="D48" s="134">
        <f aca="true" t="shared" si="11" ref="D48:L48">D45-SUM(D46:D47)</f>
        <v>24</v>
      </c>
      <c r="E48" s="134">
        <f t="shared" si="11"/>
        <v>4</v>
      </c>
      <c r="F48" s="134">
        <f t="shared" si="11"/>
        <v>1</v>
      </c>
      <c r="G48" s="134">
        <f t="shared" si="11"/>
        <v>4</v>
      </c>
      <c r="H48" s="134">
        <f t="shared" si="11"/>
        <v>1</v>
      </c>
      <c r="I48" s="134">
        <f t="shared" si="11"/>
        <v>20</v>
      </c>
      <c r="J48" s="134">
        <f t="shared" si="11"/>
        <v>2</v>
      </c>
      <c r="K48" s="134">
        <f t="shared" si="11"/>
        <v>1</v>
      </c>
      <c r="L48" s="134">
        <f t="shared" si="11"/>
        <v>1</v>
      </c>
      <c r="M48" s="385"/>
    </row>
    <row r="49" spans="1:13" ht="15" customHeight="1">
      <c r="A49" s="194" t="s">
        <v>350</v>
      </c>
      <c r="M49" s="385"/>
    </row>
    <row r="50" spans="1:13" ht="16.5" customHeight="1">
      <c r="A50" s="132"/>
      <c r="M50" s="385"/>
    </row>
    <row r="51" spans="2:4" ht="12.75">
      <c r="B51" s="39"/>
      <c r="C51" s="96"/>
      <c r="D51" s="96"/>
    </row>
  </sheetData>
  <mergeCells count="6">
    <mergeCell ref="M1:M50"/>
    <mergeCell ref="A4:B5"/>
    <mergeCell ref="C4:C5"/>
    <mergeCell ref="E4:H4"/>
    <mergeCell ref="I4:L4"/>
    <mergeCell ref="D4:D5"/>
  </mergeCells>
  <printOptions/>
  <pageMargins left="0.47" right="0.25" top="0.68" bottom="0" header="0.18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Trade Section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statistical office</dc:creator>
  <cp:keywords/>
  <dc:description/>
  <cp:lastModifiedBy>Madina</cp:lastModifiedBy>
  <cp:lastPrinted>2006-02-27T11:06:01Z</cp:lastPrinted>
  <dcterms:created xsi:type="dcterms:W3CDTF">1998-09-29T05:43:58Z</dcterms:created>
  <dcterms:modified xsi:type="dcterms:W3CDTF">2006-03-09T05:39:58Z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eaderStyleDefinitio">
    <vt:lpwstr/>
  </property>
  <property fmtid="{D5CDD505-2E9C-101B-9397-08002B2CF9AE}" pid="4" name="PublishingVariationGroup">
    <vt:lpwstr>0925be4a-c9f7-4955-941e-cfaf66f0e6b0</vt:lpwstr>
  </property>
  <property fmtid="{D5CDD505-2E9C-101B-9397-08002B2CF9AE}" pid="5" name="PublishingVariationRelationshipLinkField">
    <vt:lpwstr>http://statsmauritius.gov.mu/Relationships List/5699_.000, /Relationships List/5699_.000</vt:lpwstr>
  </property>
</Properties>
</file>