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activeTab="0"/>
  </bookViews>
  <sheets>
    <sheet name="IIP_Revised" sheetId="1" r:id="rId1"/>
  </sheets>
  <definedNames>
    <definedName name="Database_MI" localSheetId="0">#REF!</definedName>
    <definedName name="Database_MI">#REF!</definedName>
    <definedName name="DATES" localSheetId="0">#REF!</definedName>
    <definedName name="DATES">#REF!</definedName>
    <definedName name="ggg" localSheetId="0">#REF!</definedName>
    <definedName name="ggg">#REF!</definedName>
    <definedName name="NAMES" localSheetId="0">#REF!</definedName>
    <definedName name="NAMES">#REF!</definedName>
    <definedName name="_xlnm.Print_Area" localSheetId="0">'IIP_Revised'!$C$1:$I$23</definedName>
    <definedName name="PRINT_AREA_MI" localSheetId="0">#REF!</definedName>
    <definedName name="PRINT_AREA_MI">#REF!</definedName>
    <definedName name="_xlnm.Print_Titles" localSheetId="0">'IIP_Revised'!$5:$5</definedName>
  </definedNames>
  <calcPr fullCalcOnLoad="1"/>
</workbook>
</file>

<file path=xl/sharedStrings.xml><?xml version="1.0" encoding="utf-8"?>
<sst xmlns="http://schemas.openxmlformats.org/spreadsheetml/2006/main" count="482" uniqueCount="372">
  <si>
    <t xml:space="preserve">AT END OF PERIOD </t>
  </si>
  <si>
    <t>UNITS: Rs million</t>
  </si>
  <si>
    <t>Period</t>
  </si>
  <si>
    <t>QXXX8995_Z2</t>
  </si>
  <si>
    <t>8995.Z</t>
  </si>
  <si>
    <t xml:space="preserve"> International Investment Position, net</t>
  </si>
  <si>
    <t>QXXX8995CZ2</t>
  </si>
  <si>
    <t>8995CZ</t>
  </si>
  <si>
    <t xml:space="preserve"> Assets</t>
  </si>
  <si>
    <t>QXXX8505__2</t>
  </si>
  <si>
    <t>8505.Z</t>
  </si>
  <si>
    <t xml:space="preserve">   Direct investment abroad </t>
  </si>
  <si>
    <t>QXXX8602__2</t>
  </si>
  <si>
    <t>8602.Z</t>
  </si>
  <si>
    <t xml:space="preserve">   Portfolio investment</t>
  </si>
  <si>
    <t>QXXX8610__2</t>
  </si>
  <si>
    <t>8610..</t>
  </si>
  <si>
    <t xml:space="preserve">       Equity securities</t>
  </si>
  <si>
    <t>QXXX8619__2</t>
  </si>
  <si>
    <t>8619..</t>
  </si>
  <si>
    <t xml:space="preserve">       Debt securities</t>
  </si>
  <si>
    <t>QXXX8900__2</t>
  </si>
  <si>
    <t>8900.Z</t>
  </si>
  <si>
    <t xml:space="preserve">   Financial derivatives</t>
  </si>
  <si>
    <t>QXXX8703__2</t>
  </si>
  <si>
    <t>8703.Z</t>
  </si>
  <si>
    <t xml:space="preserve">   Other investment</t>
  </si>
  <si>
    <t>QXXX8802_Z2</t>
  </si>
  <si>
    <t>8802.Z</t>
  </si>
  <si>
    <t xml:space="preserve">   Reserve assets</t>
  </si>
  <si>
    <t>QXXX8995DZ2</t>
  </si>
  <si>
    <t>8995DZ</t>
  </si>
  <si>
    <t xml:space="preserve"> Liabilities</t>
  </si>
  <si>
    <t>QXXX8555__2</t>
  </si>
  <si>
    <t>8555.Z</t>
  </si>
  <si>
    <t xml:space="preserve">   Direct investment in reporting economy </t>
  </si>
  <si>
    <t>QXXX8652__2</t>
  </si>
  <si>
    <t>8652.Z</t>
  </si>
  <si>
    <t>QXXX8660__2</t>
  </si>
  <si>
    <t>8660..</t>
  </si>
  <si>
    <t>QXXX8669__2</t>
  </si>
  <si>
    <t>8669..</t>
  </si>
  <si>
    <t>QXXX8905__2</t>
  </si>
  <si>
    <t>8905.Z</t>
  </si>
  <si>
    <t xml:space="preserve">   Financial derivatives </t>
  </si>
  <si>
    <t>QXXX8753__2</t>
  </si>
  <si>
    <t>8753.Z</t>
  </si>
  <si>
    <t xml:space="preserve">INTERNATIONAL INVESTMENT POSITION: EXTERNAL ASSETS AND LIABILITIES </t>
  </si>
  <si>
    <t>QXXX8506__2</t>
  </si>
  <si>
    <t>8506..</t>
  </si>
  <si>
    <t xml:space="preserve">      Equity capital and reinvested earnings</t>
  </si>
  <si>
    <t>QXXX8507__2</t>
  </si>
  <si>
    <t>8507..</t>
  </si>
  <si>
    <t xml:space="preserve">         Claims on affiliated enterprises</t>
  </si>
  <si>
    <t xml:space="preserve">               o/w global business</t>
  </si>
  <si>
    <t>QXXX8508__2</t>
  </si>
  <si>
    <t>8508..</t>
  </si>
  <si>
    <t xml:space="preserve">         Liabilities to affiliated enterprises (-)  </t>
  </si>
  <si>
    <t>QXXX8530__2</t>
  </si>
  <si>
    <t>8530..</t>
  </si>
  <si>
    <t xml:space="preserve">      Other capital</t>
  </si>
  <si>
    <t>QXXX8535__2</t>
  </si>
  <si>
    <t>8535..</t>
  </si>
  <si>
    <t xml:space="preserve">         Claims on affiliated enterprises   </t>
  </si>
  <si>
    <t>QXXX8540__2</t>
  </si>
  <si>
    <t>8540..</t>
  </si>
  <si>
    <t xml:space="preserve">         Liabilities to affiliated enterprises (-) </t>
  </si>
  <si>
    <t>QXXX8611__2</t>
  </si>
  <si>
    <t>8611..</t>
  </si>
  <si>
    <t xml:space="preserve">         Monetary authorities</t>
  </si>
  <si>
    <t xml:space="preserve">                                     BOM BALANCE SHEET</t>
  </si>
  <si>
    <t>QXXX8612__2</t>
  </si>
  <si>
    <t>8612..</t>
  </si>
  <si>
    <t xml:space="preserve">         General government</t>
  </si>
  <si>
    <t>QXXX8613__2</t>
  </si>
  <si>
    <t>8613..</t>
  </si>
  <si>
    <t xml:space="preserve">         Banks</t>
  </si>
  <si>
    <t>QXXX8614__2</t>
  </si>
  <si>
    <t>8614..</t>
  </si>
  <si>
    <t xml:space="preserve">         Other sectors</t>
  </si>
  <si>
    <t>QXXX8620__2</t>
  </si>
  <si>
    <t>8620..</t>
  </si>
  <si>
    <t xml:space="preserve">         Bonds and notes</t>
  </si>
  <si>
    <t>QXXX8621__2</t>
  </si>
  <si>
    <t>8621..</t>
  </si>
  <si>
    <t xml:space="preserve">           Monetary authorities</t>
  </si>
  <si>
    <t>QXXX8622__2</t>
  </si>
  <si>
    <t>8622..</t>
  </si>
  <si>
    <t xml:space="preserve">           General government</t>
  </si>
  <si>
    <t>QXXX8623__2</t>
  </si>
  <si>
    <t>8623..</t>
  </si>
  <si>
    <t xml:space="preserve">           Banks</t>
  </si>
  <si>
    <t>QXXX8624__2</t>
  </si>
  <si>
    <t>8624..</t>
  </si>
  <si>
    <t xml:space="preserve">           Other sectors</t>
  </si>
  <si>
    <t>QXXX8630__2</t>
  </si>
  <si>
    <t>8630..</t>
  </si>
  <si>
    <t xml:space="preserve">         Money-market instruments </t>
  </si>
  <si>
    <t>QXXX8631__2</t>
  </si>
  <si>
    <t>8631..</t>
  </si>
  <si>
    <t>QXXX8632__2</t>
  </si>
  <si>
    <t>8632..</t>
  </si>
  <si>
    <t>QXXX8633__2</t>
  </si>
  <si>
    <t>8633..</t>
  </si>
  <si>
    <t>QXXX8634__2</t>
  </si>
  <si>
    <t>8634..</t>
  </si>
  <si>
    <t>QXXX8901__2</t>
  </si>
  <si>
    <t>8901..</t>
  </si>
  <si>
    <t xml:space="preserve">      Monetary authorities</t>
  </si>
  <si>
    <t>QXXX8902__2</t>
  </si>
  <si>
    <t>8902..</t>
  </si>
  <si>
    <t xml:space="preserve">      General government</t>
  </si>
  <si>
    <t>QXXX8903__2</t>
  </si>
  <si>
    <t>8903..</t>
  </si>
  <si>
    <t xml:space="preserve">      Banks</t>
  </si>
  <si>
    <t>QXXX8904__2</t>
  </si>
  <si>
    <t>8904..</t>
  </si>
  <si>
    <t xml:space="preserve">      Other sectors</t>
  </si>
  <si>
    <t xml:space="preserve">               o/w global business </t>
  </si>
  <si>
    <t>QXXX8706__2</t>
  </si>
  <si>
    <t>8706..</t>
  </si>
  <si>
    <t xml:space="preserve">       Trade credits</t>
  </si>
  <si>
    <t>QXXX8707__2</t>
  </si>
  <si>
    <t>8707..</t>
  </si>
  <si>
    <t>QXXX8708__2</t>
  </si>
  <si>
    <t>8708..</t>
  </si>
  <si>
    <t xml:space="preserve">             Long-term</t>
  </si>
  <si>
    <t>QXXX8709__2</t>
  </si>
  <si>
    <t>8709..</t>
  </si>
  <si>
    <t xml:space="preserve">             Short-term</t>
  </si>
  <si>
    <t>QXXX8710__2</t>
  </si>
  <si>
    <t>8710..</t>
  </si>
  <si>
    <t>QXXX8711__2</t>
  </si>
  <si>
    <t>8711..</t>
  </si>
  <si>
    <t>QXXX8712__2</t>
  </si>
  <si>
    <t>8712..</t>
  </si>
  <si>
    <t>QXXX8714__2</t>
  </si>
  <si>
    <t>8714..</t>
  </si>
  <si>
    <t xml:space="preserve">       Loans</t>
  </si>
  <si>
    <t>QXXX8715__2</t>
  </si>
  <si>
    <t>8715..</t>
  </si>
  <si>
    <t>QXXX8717__2</t>
  </si>
  <si>
    <t>8717..</t>
  </si>
  <si>
    <t>QXXX8718__2</t>
  </si>
  <si>
    <t>8718..</t>
  </si>
  <si>
    <t>QXXX8719__2</t>
  </si>
  <si>
    <t>8719..</t>
  </si>
  <si>
    <t>QXXX8720__2</t>
  </si>
  <si>
    <t>8720..</t>
  </si>
  <si>
    <t>QXXX8721__2</t>
  </si>
  <si>
    <t>8721..</t>
  </si>
  <si>
    <t>QXXX8722__2</t>
  </si>
  <si>
    <t>8722..</t>
  </si>
  <si>
    <t>QXXX8723__2</t>
  </si>
  <si>
    <t>8723..</t>
  </si>
  <si>
    <t>QXXX8724__2</t>
  </si>
  <si>
    <t>8724..</t>
  </si>
  <si>
    <t>QXXX8725__2</t>
  </si>
  <si>
    <t>8725..</t>
  </si>
  <si>
    <t>QXXX8726__2</t>
  </si>
  <si>
    <t>8726..</t>
  </si>
  <si>
    <t>QXXX8727__2</t>
  </si>
  <si>
    <t>8727..</t>
  </si>
  <si>
    <t>QXXX8730__2</t>
  </si>
  <si>
    <t>8730..</t>
  </si>
  <si>
    <t xml:space="preserve">       Currency and deposits</t>
  </si>
  <si>
    <t>QXXX8731__2</t>
  </si>
  <si>
    <t>8731..</t>
  </si>
  <si>
    <t>QXXX8732__2</t>
  </si>
  <si>
    <t>8732..</t>
  </si>
  <si>
    <t>QXXX8733__2</t>
  </si>
  <si>
    <t>8733..</t>
  </si>
  <si>
    <t>QXXX8734__2</t>
  </si>
  <si>
    <t>8734..</t>
  </si>
  <si>
    <t>QXXX8736__2</t>
  </si>
  <si>
    <t>8736..</t>
  </si>
  <si>
    <t xml:space="preserve">       Other assets</t>
  </si>
  <si>
    <t>QXXX8737__2</t>
  </si>
  <si>
    <t>8737..</t>
  </si>
  <si>
    <t>QXXX8738__2</t>
  </si>
  <si>
    <t>8738..</t>
  </si>
  <si>
    <t>QXXX8739__2</t>
  </si>
  <si>
    <t>8739..</t>
  </si>
  <si>
    <t>QXXX8740__2</t>
  </si>
  <si>
    <t>8740..</t>
  </si>
  <si>
    <t>QXXX8741__2</t>
  </si>
  <si>
    <t>8741..</t>
  </si>
  <si>
    <t>QXXX8742__2</t>
  </si>
  <si>
    <t>8742..</t>
  </si>
  <si>
    <t>QXXX8743__2</t>
  </si>
  <si>
    <t>8743..</t>
  </si>
  <si>
    <t>QXXX8744__2</t>
  </si>
  <si>
    <t>8744..</t>
  </si>
  <si>
    <t>QXXX8745__2</t>
  </si>
  <si>
    <t>8745..</t>
  </si>
  <si>
    <t>QXXX8746__2</t>
  </si>
  <si>
    <t>8746..</t>
  </si>
  <si>
    <t>QXXX8747__2</t>
  </si>
  <si>
    <t>8747..</t>
  </si>
  <si>
    <t>QXXX8748__2</t>
  </si>
  <si>
    <t>8748..</t>
  </si>
  <si>
    <t>QXXX8812__2</t>
  </si>
  <si>
    <t>8812..</t>
  </si>
  <si>
    <t xml:space="preserve">     Monetary gold</t>
  </si>
  <si>
    <t>QXXX8811__2</t>
  </si>
  <si>
    <t>8811..</t>
  </si>
  <si>
    <t xml:space="preserve">     Special drawing rights</t>
  </si>
  <si>
    <t>QXXX8810__2</t>
  </si>
  <si>
    <t>8810..</t>
  </si>
  <si>
    <t xml:space="preserve">     Reserve position in the Fund</t>
  </si>
  <si>
    <t>QXXX8803__2</t>
  </si>
  <si>
    <t>8803..</t>
  </si>
  <si>
    <t>QXXX8808__2</t>
  </si>
  <si>
    <t>8808..</t>
  </si>
  <si>
    <t>QXXX8808A_2</t>
  </si>
  <si>
    <t>8808A.</t>
  </si>
  <si>
    <t xml:space="preserve">         With monetary authorities</t>
  </si>
  <si>
    <t>QXXX8808B_2</t>
  </si>
  <si>
    <t>8808B.</t>
  </si>
  <si>
    <t xml:space="preserve">         With banks</t>
  </si>
  <si>
    <t>QXXX8806__2</t>
  </si>
  <si>
    <t>8806..</t>
  </si>
  <si>
    <t xml:space="preserve">       Securities</t>
  </si>
  <si>
    <t>QXXX8806S_2</t>
  </si>
  <si>
    <t>8806S.</t>
  </si>
  <si>
    <t xml:space="preserve">         Equities</t>
  </si>
  <si>
    <t>QXXX8806T_2</t>
  </si>
  <si>
    <t>8806T.</t>
  </si>
  <si>
    <t>QXXX8806U_2</t>
  </si>
  <si>
    <t>8806U.</t>
  </si>
  <si>
    <t xml:space="preserve">         Money-market instruments</t>
  </si>
  <si>
    <t>QXXX8814A_2</t>
  </si>
  <si>
    <t>8814A.</t>
  </si>
  <si>
    <t xml:space="preserve">       Financial derivatives ,net</t>
  </si>
  <si>
    <t>QXXX8813__2</t>
  </si>
  <si>
    <t>8813..</t>
  </si>
  <si>
    <t>QXXX8556__2</t>
  </si>
  <si>
    <t>8556..</t>
  </si>
  <si>
    <t>QXXX8557__2</t>
  </si>
  <si>
    <t>8557..</t>
  </si>
  <si>
    <t xml:space="preserve">         Claims on direct investors   (-)</t>
  </si>
  <si>
    <t>QXXX8558__2</t>
  </si>
  <si>
    <t>8558..</t>
  </si>
  <si>
    <t xml:space="preserve">         Liabilities to direct investors</t>
  </si>
  <si>
    <t>QXXX8580__2</t>
  </si>
  <si>
    <t>8580..</t>
  </si>
  <si>
    <t>QXXX8585__2</t>
  </si>
  <si>
    <t>8585..</t>
  </si>
  <si>
    <t xml:space="preserve">         Claims on direct investors   (-) </t>
  </si>
  <si>
    <t>QXXX8590__2</t>
  </si>
  <si>
    <t>8590..</t>
  </si>
  <si>
    <t>QXXX8663__2</t>
  </si>
  <si>
    <t>8663..</t>
  </si>
  <si>
    <t xml:space="preserve">           Deposit-taking corporations</t>
  </si>
  <si>
    <t>QXXX8664__2</t>
  </si>
  <si>
    <t>8664..</t>
  </si>
  <si>
    <t>QXXX8670__2</t>
  </si>
  <si>
    <t>8670..</t>
  </si>
  <si>
    <t xml:space="preserve">         Bonds and notes </t>
  </si>
  <si>
    <t>QXXX8671__2</t>
  </si>
  <si>
    <t>8671..</t>
  </si>
  <si>
    <t>QXXX8672__2</t>
  </si>
  <si>
    <t>8672..</t>
  </si>
  <si>
    <t>QXXX8673__2</t>
  </si>
  <si>
    <t>8673..</t>
  </si>
  <si>
    <t>QXXX8674__2</t>
  </si>
  <si>
    <t>8674..</t>
  </si>
  <si>
    <t>QXXX8680__2</t>
  </si>
  <si>
    <t>8680..</t>
  </si>
  <si>
    <t>QXXX8681__2</t>
  </si>
  <si>
    <t>8681..</t>
  </si>
  <si>
    <t>QXXX8682__2</t>
  </si>
  <si>
    <t>QXXX8683__2</t>
  </si>
  <si>
    <t>8683..</t>
  </si>
  <si>
    <t>QXXX8684__2</t>
  </si>
  <si>
    <t>8684..</t>
  </si>
  <si>
    <t>QXXX8906__2</t>
  </si>
  <si>
    <t>8906..</t>
  </si>
  <si>
    <t>QXXX8907__2</t>
  </si>
  <si>
    <t>8907..</t>
  </si>
  <si>
    <t>QXXX8908__2</t>
  </si>
  <si>
    <t>8908..</t>
  </si>
  <si>
    <t>QXXX8909__2</t>
  </si>
  <si>
    <t>8909..</t>
  </si>
  <si>
    <t>QXXX8756__2</t>
  </si>
  <si>
    <t>8756..</t>
  </si>
  <si>
    <t>QXXX8757__2</t>
  </si>
  <si>
    <t>8757..</t>
  </si>
  <si>
    <t>QXXX8758__2</t>
  </si>
  <si>
    <t>8758..</t>
  </si>
  <si>
    <t>QXXX8759__2</t>
  </si>
  <si>
    <t>8759..</t>
  </si>
  <si>
    <t>QXXX8760__2</t>
  </si>
  <si>
    <t>8760..</t>
  </si>
  <si>
    <t>QXXX8761__2</t>
  </si>
  <si>
    <t>8761..</t>
  </si>
  <si>
    <t>QXXX8762__2</t>
  </si>
  <si>
    <t>8762..</t>
  </si>
  <si>
    <t>QXXX8764__2</t>
  </si>
  <si>
    <t>8764..</t>
  </si>
  <si>
    <t>QXXX8765__2</t>
  </si>
  <si>
    <t>8765..</t>
  </si>
  <si>
    <t>QXXX8766__2</t>
  </si>
  <si>
    <t>8766..</t>
  </si>
  <si>
    <t xml:space="preserve">             Use of Fund credit &amp; loans from the Fund</t>
  </si>
  <si>
    <t>QXXX8767__2</t>
  </si>
  <si>
    <t>8767..</t>
  </si>
  <si>
    <t xml:space="preserve">             Other long-term</t>
  </si>
  <si>
    <t>QXXX8768__2</t>
  </si>
  <si>
    <t>8768..</t>
  </si>
  <si>
    <t>QXXX8769__2</t>
  </si>
  <si>
    <t>8769..</t>
  </si>
  <si>
    <t>QXXX8770__2</t>
  </si>
  <si>
    <t>8770..</t>
  </si>
  <si>
    <r>
      <t xml:space="preserve">             Other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>Long-term</t>
    </r>
  </si>
  <si>
    <t>QXXX8771__2</t>
  </si>
  <si>
    <t>8771..</t>
  </si>
  <si>
    <t>QXXX8772__2</t>
  </si>
  <si>
    <t>8772..</t>
  </si>
  <si>
    <t>QXXX8773__2</t>
  </si>
  <si>
    <t>8773..</t>
  </si>
  <si>
    <t>QXXX8774__2</t>
  </si>
  <si>
    <t>8774..</t>
  </si>
  <si>
    <t>QXXX8775__2</t>
  </si>
  <si>
    <t>8775..</t>
  </si>
  <si>
    <t>QXXX8776__2</t>
  </si>
  <si>
    <t>8776..</t>
  </si>
  <si>
    <t>QXXX8777__2</t>
  </si>
  <si>
    <t>8777..</t>
  </si>
  <si>
    <t>QXXX8780__2</t>
  </si>
  <si>
    <t>8780..</t>
  </si>
  <si>
    <t>QXXX8781__2</t>
  </si>
  <si>
    <t>8781..</t>
  </si>
  <si>
    <t>QXXX8782__2</t>
  </si>
  <si>
    <t>8782..</t>
  </si>
  <si>
    <t>QXXX8783__2</t>
  </si>
  <si>
    <t>8783..</t>
  </si>
  <si>
    <t>QXXX8784__2</t>
  </si>
  <si>
    <t>8784..</t>
  </si>
  <si>
    <t>QXXX8786__2</t>
  </si>
  <si>
    <t>8786..</t>
  </si>
  <si>
    <t xml:space="preserve">       Other liabilities</t>
  </si>
  <si>
    <t>QXXX8787__2</t>
  </si>
  <si>
    <t>8787..</t>
  </si>
  <si>
    <t>QXXX8788__2</t>
  </si>
  <si>
    <t>8788..</t>
  </si>
  <si>
    <t>QXXX8789__2</t>
  </si>
  <si>
    <t>8789..</t>
  </si>
  <si>
    <t>QXXX8790__2</t>
  </si>
  <si>
    <t>8790..</t>
  </si>
  <si>
    <t>QXXX8791__2</t>
  </si>
  <si>
    <t>8791..</t>
  </si>
  <si>
    <t>8791SD</t>
  </si>
  <si>
    <r>
      <t xml:space="preserve">              </t>
    </r>
    <r>
      <rPr>
        <i/>
        <sz val="10"/>
        <rFont val="Segoe UI"/>
        <family val="2"/>
      </rPr>
      <t>of which Allocations of SDRs</t>
    </r>
  </si>
  <si>
    <t>QXXX8792__2</t>
  </si>
  <si>
    <t>8792..</t>
  </si>
  <si>
    <t>QXXX8793__2</t>
  </si>
  <si>
    <t>8793..</t>
  </si>
  <si>
    <t>QXXX8794__2</t>
  </si>
  <si>
    <t>8794..</t>
  </si>
  <si>
    <t>QXXX8795__2</t>
  </si>
  <si>
    <t>8795..</t>
  </si>
  <si>
    <t>QXXX8796__2</t>
  </si>
  <si>
    <t>8796..</t>
  </si>
  <si>
    <t>QXXX8797__2</t>
  </si>
  <si>
    <t>8797..</t>
  </si>
  <si>
    <t>QXXX8798__2</t>
  </si>
  <si>
    <t>8798..</t>
  </si>
  <si>
    <t xml:space="preserve">     Other Reserve Assets</t>
  </si>
  <si>
    <t xml:space="preserve">       Other claims</t>
  </si>
  <si>
    <r>
      <t xml:space="preserve">2017 </t>
    </r>
    <r>
      <rPr>
        <b/>
        <vertAlign val="superscript"/>
        <sz val="10"/>
        <rFont val="Segoe UI"/>
        <family val="2"/>
      </rPr>
      <t>1</t>
    </r>
  </si>
  <si>
    <r>
      <rPr>
        <i/>
        <vertAlign val="superscript"/>
        <sz val="10"/>
        <rFont val="Segoe UI"/>
        <family val="2"/>
      </rPr>
      <t>1</t>
    </r>
    <r>
      <rPr>
        <i/>
        <sz val="10"/>
        <rFont val="Segoe UI"/>
        <family val="2"/>
      </rPr>
      <t xml:space="preserve"> Revised.                     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</si>
</sst>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d\,\ yyyy"/>
    <numFmt numFmtId="173" formatCode="_(* #,##0.00_);_(* \(#,##0.00\);_(* \-??_);_(@_)"/>
    <numFmt numFmtId="174" formatCode="dd\-mmm\-yy_)"/>
    <numFmt numFmtId="175" formatCode="_-[$€-2]* #,##0.00_-;\-[$€-2]* #,##0.00_-;_-[$€-2]* &quot;-&quot;??_-"/>
    <numFmt numFmtId="176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CG Times (W1)"/>
      <family val="0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0"/>
      <name val="Barclays Sans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i/>
      <sz val="10"/>
      <name val="Segoe UI"/>
      <family val="2"/>
    </font>
    <font>
      <sz val="10"/>
      <color indexed="48"/>
      <name val="Segoe UI"/>
      <family val="2"/>
    </font>
    <font>
      <i/>
      <vertAlign val="superscript"/>
      <sz val="10"/>
      <name val="Segoe UI"/>
      <family val="2"/>
    </font>
    <font>
      <sz val="10"/>
      <color indexed="10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egoe U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medium"/>
      <top/>
      <bottom style="medium"/>
    </border>
    <border>
      <left style="hair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3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5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6" fillId="2" borderId="0">
      <alignment/>
      <protection/>
    </xf>
    <xf numFmtId="0" fontId="5" fillId="2" borderId="0">
      <alignment/>
      <protection/>
    </xf>
    <xf numFmtId="0" fontId="11" fillId="3" borderId="0">
      <alignment/>
      <protection/>
    </xf>
    <xf numFmtId="0" fontId="12" fillId="4" borderId="0">
      <alignment/>
      <protection/>
    </xf>
    <xf numFmtId="0" fontId="12" fillId="4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8" fillId="0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1" fillId="3" borderId="0">
      <alignment/>
      <protection/>
    </xf>
    <xf numFmtId="0" fontId="12" fillId="4" borderId="0">
      <alignment/>
      <protection/>
    </xf>
    <xf numFmtId="0" fontId="12" fillId="4" borderId="0">
      <alignment/>
      <protection/>
    </xf>
    <xf numFmtId="0" fontId="12" fillId="4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8" fillId="0" borderId="0">
      <alignment/>
      <protection/>
    </xf>
    <xf numFmtId="0" fontId="8" fillId="3" borderId="0">
      <alignment/>
      <protection/>
    </xf>
    <xf numFmtId="0" fontId="11" fillId="3" borderId="0">
      <alignment/>
      <protection/>
    </xf>
    <xf numFmtId="0" fontId="3" fillId="0" borderId="0">
      <alignment vertical="top"/>
      <protection/>
    </xf>
    <xf numFmtId="0" fontId="0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7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58" fillId="4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9" fillId="46" borderId="1" applyNumberFormat="0" applyAlignment="0" applyProtection="0"/>
    <xf numFmtId="0" fontId="19" fillId="47" borderId="2" applyNumberFormat="0" applyAlignment="0" applyProtection="0"/>
    <xf numFmtId="0" fontId="19" fillId="47" borderId="2" applyNumberFormat="0" applyAlignment="0" applyProtection="0"/>
    <xf numFmtId="0" fontId="60" fillId="48" borderId="3" applyNumberFormat="0" applyAlignment="0" applyProtection="0"/>
    <xf numFmtId="0" fontId="20" fillId="49" borderId="4" applyNumberFormat="0" applyAlignment="0" applyProtection="0"/>
    <xf numFmtId="0" fontId="20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1" fillId="0" borderId="5" applyNumberFormat="0" applyFill="0" applyBorder="0" applyAlignment="0">
      <protection locked="0"/>
    </xf>
    <xf numFmtId="175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23" fillId="0" borderId="0">
      <alignment horizontal="center"/>
      <protection/>
    </xf>
    <xf numFmtId="0" fontId="62" fillId="5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3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4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65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51" borderId="1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9" fillId="0" borderId="0" applyNumberFormat="0" applyFill="0" applyBorder="0">
      <alignment horizontal="right"/>
      <protection/>
    </xf>
    <xf numFmtId="0" fontId="67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0" borderId="0">
      <alignment/>
      <protection/>
    </xf>
    <xf numFmtId="0" fontId="32" fillId="0" borderId="14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4" borderId="15" applyNumberFormat="0" applyFont="0" applyAlignment="0" applyProtection="0"/>
    <xf numFmtId="0" fontId="35" fillId="55" borderId="16" applyNumberFormat="0" applyFont="0" applyAlignment="0" applyProtection="0"/>
    <xf numFmtId="0" fontId="3" fillId="55" borderId="16" applyNumberFormat="0" applyFont="0" applyAlignment="0" applyProtection="0"/>
    <xf numFmtId="0" fontId="69" fillId="46" borderId="17" applyNumberFormat="0" applyAlignment="0" applyProtection="0"/>
    <xf numFmtId="0" fontId="36" fillId="47" borderId="18" applyNumberFormat="0" applyAlignment="0" applyProtection="0"/>
    <xf numFmtId="0" fontId="36" fillId="47" borderId="1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4" fontId="37" fillId="53" borderId="19" applyNumberFormat="0" applyProtection="0">
      <alignment vertical="center"/>
    </xf>
    <xf numFmtId="4" fontId="38" fillId="53" borderId="19" applyNumberFormat="0" applyProtection="0">
      <alignment vertical="center"/>
    </xf>
    <xf numFmtId="4" fontId="39" fillId="53" borderId="19" applyNumberFormat="0" applyProtection="0">
      <alignment horizontal="left" vertical="center" indent="1"/>
    </xf>
    <xf numFmtId="0" fontId="40" fillId="53" borderId="19" applyNumberFormat="0" applyProtection="0">
      <alignment horizontal="left" vertical="top" indent="1"/>
    </xf>
    <xf numFmtId="4" fontId="39" fillId="56" borderId="0" applyNumberFormat="0" applyProtection="0">
      <alignment horizontal="left" vertical="center" indent="1"/>
    </xf>
    <xf numFmtId="4" fontId="39" fillId="38" borderId="19" applyNumberFormat="0" applyProtection="0">
      <alignment horizontal="right" vertical="center"/>
    </xf>
    <xf numFmtId="4" fontId="39" fillId="7" borderId="19" applyNumberFormat="0" applyProtection="0">
      <alignment horizontal="right" vertical="center"/>
    </xf>
    <xf numFmtId="4" fontId="39" fillId="19" borderId="19" applyNumberFormat="0" applyProtection="0">
      <alignment horizontal="right" vertical="center"/>
    </xf>
    <xf numFmtId="4" fontId="39" fillId="9" borderId="19" applyNumberFormat="0" applyProtection="0">
      <alignment horizontal="right" vertical="center"/>
    </xf>
    <xf numFmtId="4" fontId="39" fillId="25" borderId="19" applyNumberFormat="0" applyProtection="0">
      <alignment horizontal="right" vertical="center"/>
    </xf>
    <xf numFmtId="4" fontId="39" fillId="15" borderId="19" applyNumberFormat="0" applyProtection="0">
      <alignment horizontal="right" vertical="center"/>
    </xf>
    <xf numFmtId="4" fontId="39" fillId="57" borderId="19" applyNumberFormat="0" applyProtection="0">
      <alignment horizontal="right" vertical="center"/>
    </xf>
    <xf numFmtId="4" fontId="39" fillId="40" borderId="19" applyNumberFormat="0" applyProtection="0">
      <alignment horizontal="right" vertical="center"/>
    </xf>
    <xf numFmtId="4" fontId="39" fillId="58" borderId="19" applyNumberFormat="0" applyProtection="0">
      <alignment horizontal="right" vertical="center"/>
    </xf>
    <xf numFmtId="4" fontId="37" fillId="59" borderId="20" applyNumberFormat="0" applyProtection="0">
      <alignment horizontal="left" vertical="center" indent="1"/>
    </xf>
    <xf numFmtId="4" fontId="37" fillId="17" borderId="0" applyNumberFormat="0" applyProtection="0">
      <alignment horizontal="left" vertical="center" indent="1"/>
    </xf>
    <xf numFmtId="4" fontId="37" fillId="56" borderId="0" applyNumberFormat="0" applyProtection="0">
      <alignment horizontal="left" vertical="center" indent="1"/>
    </xf>
    <xf numFmtId="4" fontId="39" fillId="17" borderId="19" applyNumberFormat="0" applyProtection="0">
      <alignment horizontal="right" vertical="center"/>
    </xf>
    <xf numFmtId="4" fontId="41" fillId="17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0" fontId="3" fillId="56" borderId="19" applyNumberFormat="0" applyProtection="0">
      <alignment horizontal="left" vertical="center" indent="1"/>
    </xf>
    <xf numFmtId="0" fontId="3" fillId="56" borderId="19" applyNumberFormat="0" applyProtection="0">
      <alignment horizontal="left" vertical="top" indent="1"/>
    </xf>
    <xf numFmtId="0" fontId="3" fillId="60" borderId="19" applyNumberFormat="0" applyProtection="0">
      <alignment horizontal="left" vertical="center" indent="1"/>
    </xf>
    <xf numFmtId="0" fontId="3" fillId="60" borderId="19" applyNumberFormat="0" applyProtection="0">
      <alignment horizontal="left" vertical="top" indent="1"/>
    </xf>
    <xf numFmtId="0" fontId="3" fillId="17" borderId="19" applyNumberFormat="0" applyProtection="0">
      <alignment horizontal="left" vertical="center" indent="1"/>
    </xf>
    <xf numFmtId="0" fontId="3" fillId="17" borderId="19" applyNumberFormat="0" applyProtection="0">
      <alignment horizontal="left" vertical="top" indent="1"/>
    </xf>
    <xf numFmtId="0" fontId="3" fillId="61" borderId="19" applyNumberFormat="0" applyProtection="0">
      <alignment horizontal="left" vertical="center" indent="1"/>
    </xf>
    <xf numFmtId="0" fontId="3" fillId="61" borderId="19" applyNumberFormat="0" applyProtection="0">
      <alignment horizontal="left" vertical="top" indent="1"/>
    </xf>
    <xf numFmtId="4" fontId="39" fillId="61" borderId="19" applyNumberFormat="0" applyProtection="0">
      <alignment vertical="center"/>
    </xf>
    <xf numFmtId="4" fontId="42" fillId="61" borderId="19" applyNumberFormat="0" applyProtection="0">
      <alignment vertical="center"/>
    </xf>
    <xf numFmtId="4" fontId="37" fillId="17" borderId="21" applyNumberFormat="0" applyProtection="0">
      <alignment horizontal="left" vertical="center" indent="1"/>
    </xf>
    <xf numFmtId="0" fontId="41" fillId="55" borderId="19" applyNumberFormat="0" applyProtection="0">
      <alignment horizontal="left" vertical="top" indent="1"/>
    </xf>
    <xf numFmtId="4" fontId="39" fillId="61" borderId="19" applyNumberFormat="0" applyProtection="0">
      <alignment horizontal="right" vertical="center"/>
    </xf>
    <xf numFmtId="4" fontId="42" fillId="61" borderId="19" applyNumberFormat="0" applyProtection="0">
      <alignment horizontal="right" vertical="center"/>
    </xf>
    <xf numFmtId="4" fontId="37" fillId="17" borderId="19" applyNumberFormat="0" applyProtection="0">
      <alignment horizontal="left" vertical="center" indent="1"/>
    </xf>
    <xf numFmtId="0" fontId="41" fillId="60" borderId="19" applyNumberFormat="0" applyProtection="0">
      <alignment horizontal="left" vertical="top" indent="1"/>
    </xf>
    <xf numFmtId="4" fontId="43" fillId="60" borderId="21" applyNumberFormat="0" applyProtection="0">
      <alignment horizontal="left" vertical="center" indent="1"/>
    </xf>
    <xf numFmtId="4" fontId="44" fillId="61" borderId="19" applyNumberFormat="0" applyProtection="0">
      <alignment horizontal="right" vertical="center"/>
    </xf>
    <xf numFmtId="0" fontId="45" fillId="62" borderId="0">
      <alignment/>
      <protection/>
    </xf>
    <xf numFmtId="0" fontId="46" fillId="62" borderId="0">
      <alignment/>
      <protection/>
    </xf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250" applyFont="1" applyFill="1">
      <alignment/>
      <protection/>
    </xf>
    <xf numFmtId="0" fontId="51" fillId="0" borderId="0" xfId="250" applyFont="1" applyFill="1" applyAlignment="1" applyProtection="1">
      <alignment horizontal="left"/>
      <protection/>
    </xf>
    <xf numFmtId="3" fontId="50" fillId="0" borderId="0" xfId="250" applyNumberFormat="1" applyFont="1" applyFill="1">
      <alignment/>
      <protection/>
    </xf>
    <xf numFmtId="0" fontId="51" fillId="0" borderId="0" xfId="250" applyFont="1" applyFill="1">
      <alignment/>
      <protection/>
    </xf>
    <xf numFmtId="172" fontId="50" fillId="0" borderId="0" xfId="250" applyNumberFormat="1" applyFont="1" applyFill="1" applyBorder="1" applyAlignment="1">
      <alignment horizontal="left"/>
      <protection/>
    </xf>
    <xf numFmtId="0" fontId="51" fillId="0" borderId="24" xfId="250" applyFont="1" applyFill="1" applyBorder="1" applyAlignment="1" applyProtection="1">
      <alignment horizontal="left"/>
      <protection/>
    </xf>
    <xf numFmtId="0" fontId="50" fillId="0" borderId="25" xfId="250" applyFont="1" applyFill="1" applyBorder="1" applyAlignment="1" applyProtection="1">
      <alignment horizontal="left"/>
      <protection/>
    </xf>
    <xf numFmtId="0" fontId="51" fillId="0" borderId="25" xfId="250" applyFont="1" applyFill="1" applyBorder="1" applyAlignment="1" applyProtection="1">
      <alignment horizontal="center"/>
      <protection/>
    </xf>
    <xf numFmtId="0" fontId="51" fillId="0" borderId="26" xfId="250" applyFont="1" applyFill="1" applyBorder="1" applyAlignment="1" applyProtection="1">
      <alignment horizontal="center"/>
      <protection/>
    </xf>
    <xf numFmtId="0" fontId="50" fillId="0" borderId="5" xfId="250" applyFont="1" applyFill="1" applyBorder="1">
      <alignment/>
      <protection/>
    </xf>
    <xf numFmtId="0" fontId="50" fillId="0" borderId="27" xfId="250" applyFont="1" applyFill="1" applyBorder="1">
      <alignment/>
      <protection/>
    </xf>
    <xf numFmtId="0" fontId="50" fillId="0" borderId="28" xfId="250" applyFont="1" applyFill="1" applyBorder="1">
      <alignment/>
      <protection/>
    </xf>
    <xf numFmtId="0" fontId="50" fillId="0" borderId="0" xfId="250" applyFont="1" applyFill="1" applyBorder="1">
      <alignment/>
      <protection/>
    </xf>
    <xf numFmtId="0" fontId="50" fillId="0" borderId="0" xfId="250" applyFont="1" applyFill="1" applyAlignment="1" applyProtection="1">
      <alignment horizontal="left"/>
      <protection/>
    </xf>
    <xf numFmtId="0" fontId="50" fillId="0" borderId="0" xfId="250" applyFont="1" applyFill="1" applyBorder="1" applyAlignment="1" applyProtection="1">
      <alignment horizontal="left"/>
      <protection/>
    </xf>
    <xf numFmtId="0" fontId="51" fillId="0" borderId="27" xfId="250" applyFont="1" applyFill="1" applyBorder="1" applyAlignment="1" applyProtection="1">
      <alignment horizontal="left"/>
      <protection/>
    </xf>
    <xf numFmtId="3" fontId="50" fillId="0" borderId="27" xfId="250" applyNumberFormat="1" applyFont="1" applyFill="1" applyBorder="1" applyProtection="1">
      <alignment/>
      <protection/>
    </xf>
    <xf numFmtId="3" fontId="50" fillId="0" borderId="28" xfId="250" applyNumberFormat="1" applyFont="1" applyFill="1" applyBorder="1" applyProtection="1">
      <alignment/>
      <protection/>
    </xf>
    <xf numFmtId="3" fontId="50" fillId="0" borderId="27" xfId="250" applyNumberFormat="1" applyFont="1" applyFill="1" applyBorder="1">
      <alignment/>
      <protection/>
    </xf>
    <xf numFmtId="3" fontId="50" fillId="0" borderId="28" xfId="250" applyNumberFormat="1" applyFont="1" applyFill="1" applyBorder="1">
      <alignment/>
      <protection/>
    </xf>
    <xf numFmtId="0" fontId="50" fillId="0" borderId="27" xfId="250" applyFont="1" applyFill="1" applyBorder="1" applyAlignment="1" applyProtection="1">
      <alignment horizontal="left"/>
      <protection/>
    </xf>
    <xf numFmtId="3" fontId="50" fillId="63" borderId="27" xfId="250" applyNumberFormat="1" applyFont="1" applyFill="1" applyBorder="1" applyProtection="1">
      <alignment/>
      <protection/>
    </xf>
    <xf numFmtId="3" fontId="50" fillId="63" borderId="28" xfId="250" applyNumberFormat="1" applyFont="1" applyFill="1" applyBorder="1" applyProtection="1">
      <alignment/>
      <protection/>
    </xf>
    <xf numFmtId="0" fontId="53" fillId="0" borderId="27" xfId="250" applyFont="1" applyFill="1" applyBorder="1" applyAlignment="1" applyProtection="1">
      <alignment horizontal="left"/>
      <protection/>
    </xf>
    <xf numFmtId="3" fontId="53" fillId="0" borderId="27" xfId="250" applyNumberFormat="1" applyFont="1" applyFill="1" applyBorder="1">
      <alignment/>
      <protection/>
    </xf>
    <xf numFmtId="3" fontId="53" fillId="0" borderId="28" xfId="250" applyNumberFormat="1" applyFont="1" applyFill="1" applyBorder="1">
      <alignment/>
      <protection/>
    </xf>
    <xf numFmtId="0" fontId="73" fillId="0" borderId="27" xfId="250" applyFont="1" applyFill="1" applyBorder="1" applyAlignment="1" applyProtection="1">
      <alignment horizontal="left"/>
      <protection/>
    </xf>
    <xf numFmtId="3" fontId="73" fillId="0" borderId="27" xfId="250" applyNumberFormat="1" applyFont="1" applyFill="1" applyBorder="1">
      <alignment/>
      <protection/>
    </xf>
    <xf numFmtId="3" fontId="73" fillId="0" borderId="28" xfId="250" applyNumberFormat="1" applyFont="1" applyFill="1" applyBorder="1">
      <alignment/>
      <protection/>
    </xf>
    <xf numFmtId="0" fontId="73" fillId="0" borderId="0" xfId="250" applyFont="1" applyFill="1">
      <alignment/>
      <protection/>
    </xf>
    <xf numFmtId="0" fontId="53" fillId="0" borderId="29" xfId="250" applyFont="1" applyFill="1" applyBorder="1" applyAlignment="1" applyProtection="1">
      <alignment horizontal="left"/>
      <protection/>
    </xf>
    <xf numFmtId="3" fontId="53" fillId="0" borderId="29" xfId="250" applyNumberFormat="1" applyFont="1" applyFill="1" applyBorder="1">
      <alignment/>
      <protection/>
    </xf>
    <xf numFmtId="3" fontId="53" fillId="0" borderId="30" xfId="250" applyNumberFormat="1" applyFont="1" applyFill="1" applyBorder="1">
      <alignment/>
      <protection/>
    </xf>
    <xf numFmtId="0" fontId="54" fillId="0" borderId="0" xfId="250" applyFont="1" applyFill="1" applyBorder="1" applyAlignment="1" applyProtection="1">
      <alignment horizontal="left"/>
      <protection/>
    </xf>
    <xf numFmtId="0" fontId="54" fillId="0" borderId="27" xfId="250" applyFont="1" applyFill="1" applyBorder="1" applyAlignment="1" applyProtection="1">
      <alignment horizontal="left"/>
      <protection/>
    </xf>
    <xf numFmtId="3" fontId="53" fillId="0" borderId="27" xfId="250" applyNumberFormat="1" applyFont="1" applyFill="1" applyBorder="1" applyProtection="1">
      <alignment/>
      <protection/>
    </xf>
    <xf numFmtId="3" fontId="53" fillId="0" borderId="28" xfId="250" applyNumberFormat="1" applyFont="1" applyFill="1" applyBorder="1" applyProtection="1">
      <alignment/>
      <protection/>
    </xf>
    <xf numFmtId="3" fontId="50" fillId="0" borderId="31" xfId="250" applyNumberFormat="1" applyFont="1" applyFill="1" applyBorder="1">
      <alignment/>
      <protection/>
    </xf>
    <xf numFmtId="0" fontId="73" fillId="0" borderId="0" xfId="250" applyFont="1" applyFill="1" applyAlignment="1" applyProtection="1">
      <alignment horizontal="left"/>
      <protection/>
    </xf>
    <xf numFmtId="0" fontId="73" fillId="0" borderId="0" xfId="250" applyFont="1" applyFill="1" applyBorder="1" applyAlignment="1" applyProtection="1">
      <alignment horizontal="left"/>
      <protection/>
    </xf>
    <xf numFmtId="0" fontId="50" fillId="0" borderId="29" xfId="250" applyFont="1" applyFill="1" applyBorder="1" applyAlignment="1" applyProtection="1">
      <alignment horizontal="left"/>
      <protection/>
    </xf>
    <xf numFmtId="3" fontId="50" fillId="0" borderId="29" xfId="250" applyNumberFormat="1" applyFont="1" applyFill="1" applyBorder="1">
      <alignment/>
      <protection/>
    </xf>
    <xf numFmtId="3" fontId="50" fillId="0" borderId="30" xfId="250" applyNumberFormat="1" applyFont="1" applyFill="1" applyBorder="1">
      <alignment/>
      <protection/>
    </xf>
    <xf numFmtId="0" fontId="53" fillId="0" borderId="0" xfId="250" applyFont="1" applyFill="1" applyBorder="1" applyAlignment="1" applyProtection="1">
      <alignment horizontal="left"/>
      <protection/>
    </xf>
    <xf numFmtId="3" fontId="51" fillId="0" borderId="27" xfId="250" applyNumberFormat="1" applyFont="1" applyFill="1" applyBorder="1" applyProtection="1">
      <alignment/>
      <protection/>
    </xf>
    <xf numFmtId="3" fontId="51" fillId="0" borderId="28" xfId="250" applyNumberFormat="1" applyFont="1" applyFill="1" applyBorder="1" applyProtection="1">
      <alignment/>
      <protection/>
    </xf>
    <xf numFmtId="0" fontId="50" fillId="0" borderId="29" xfId="250" applyFont="1" applyFill="1" applyBorder="1">
      <alignment/>
      <protection/>
    </xf>
    <xf numFmtId="3" fontId="50" fillId="0" borderId="32" xfId="250" applyNumberFormat="1" applyFont="1" applyFill="1" applyBorder="1">
      <alignment/>
      <protection/>
    </xf>
    <xf numFmtId="0" fontId="51" fillId="0" borderId="0" xfId="250" applyFont="1" applyFill="1" applyBorder="1" applyAlignment="1" applyProtection="1">
      <alignment horizontal="left"/>
      <protection/>
    </xf>
    <xf numFmtId="3" fontId="51" fillId="0" borderId="0" xfId="250" applyNumberFormat="1" applyFont="1" applyFill="1">
      <alignment/>
      <protection/>
    </xf>
    <xf numFmtId="0" fontId="53" fillId="0" borderId="0" xfId="250" applyFont="1" applyFill="1" applyAlignment="1" applyProtection="1">
      <alignment horizontal="left"/>
      <protection/>
    </xf>
    <xf numFmtId="3" fontId="53" fillId="0" borderId="0" xfId="250" applyNumberFormat="1" applyFont="1" applyFill="1">
      <alignment/>
      <protection/>
    </xf>
    <xf numFmtId="0" fontId="53" fillId="0" borderId="0" xfId="250" applyFont="1" applyFill="1">
      <alignment/>
      <protection/>
    </xf>
  </cellXfs>
  <cellStyles count="297">
    <cellStyle name="Normal" xfId="0"/>
    <cellStyle name=" Writer Import]&#13;&#10;Display Dialog=No&#13;&#10;&#13;&#10;[Horizontal Arrange]&#13;&#10;Dimensions Interlocking=Yes&#13;&#10;Sum Hierarchy=Yes&#13;&#10;Generate" xfId="15"/>
    <cellStyle name="]&#13;&#10;Width=797&#13;&#10;Height=554&#13;&#10;&#13;&#10;[Code]&#13;&#10;Code0=/nyf50&#13;&#10;Code1=4500000136&#13;&#10;Code2=ME23&#13;&#10;Code3=4500002322&#13;&#10;Code4=#&#13;&#10;Code5=MB01&#13;&#10;" xfId="16"/>
    <cellStyle name="_Rid_10_xt_ml_s31" xfId="17"/>
    <cellStyle name="_Rid_10_xt_ml_s6" xfId="18"/>
    <cellStyle name="_Rid_10_xt_ml_s7" xfId="19"/>
    <cellStyle name="_Rid_10_xt_mv_s12" xfId="20"/>
    <cellStyle name="_Rid_10_xt_mv_s13" xfId="21"/>
    <cellStyle name="_Rid_10_xt_s33" xfId="22"/>
    <cellStyle name="_Rid_10_xt_s6" xfId="23"/>
    <cellStyle name="_Rid_11_s0" xfId="24"/>
    <cellStyle name="_Rid_11_s1" xfId="25"/>
    <cellStyle name="_Rid_11_s2_s3" xfId="26"/>
    <cellStyle name="_Rid_11_xt_ml_s13" xfId="27"/>
    <cellStyle name="_Rid_11_xt_ml_s8" xfId="28"/>
    <cellStyle name="_Rid_11_xt_xm" xfId="29"/>
    <cellStyle name="_Rid_12_cl_s3" xfId="30"/>
    <cellStyle name="_Rid_12_cl_s5" xfId="31"/>
    <cellStyle name="_Rid_12_s0" xfId="32"/>
    <cellStyle name="_Rid_12_s1" xfId="33"/>
    <cellStyle name="_Rid_12_s2" xfId="34"/>
    <cellStyle name="_Rid_12_xt_cv_s11_s10" xfId="35"/>
    <cellStyle name="_Rid_12_xt_cv_s12_s10" xfId="36"/>
    <cellStyle name="_Rid_12_xt_cv_s13_s10" xfId="37"/>
    <cellStyle name="_Rid_12_xt_cv_s14_s10" xfId="38"/>
    <cellStyle name="_Rid_12_xt_cv_s15_s10" xfId="39"/>
    <cellStyle name="_Rid_12_xt_cv_s16_s10" xfId="40"/>
    <cellStyle name="_Rid_12_xt_cv_s17_s10" xfId="41"/>
    <cellStyle name="_Rid_12_xt_cv_s18_s10" xfId="42"/>
    <cellStyle name="_Rid_12_xt_cv_s20_s10" xfId="43"/>
    <cellStyle name="_Rid_12_xt_cv_s21_s10" xfId="44"/>
    <cellStyle name="_Rid_12_xt_cv_s22_s10" xfId="45"/>
    <cellStyle name="_Rid_12_xt_cv_s23_s10" xfId="46"/>
    <cellStyle name="_Rid_12_xt_cv_s24_s10" xfId="47"/>
    <cellStyle name="_Rid_12_xt_cv_s25_s10" xfId="48"/>
    <cellStyle name="_Rid_12_xt_cv_s9_s10" xfId="49"/>
    <cellStyle name="_Rid_12_xt_ml_s19" xfId="50"/>
    <cellStyle name="_Rid_12_xt_ml_s8" xfId="51"/>
    <cellStyle name="_Rid_12_xt_s26" xfId="52"/>
    <cellStyle name="_Rid_12_xt_s4" xfId="53"/>
    <cellStyle name="_Rid_12_xt_s6" xfId="54"/>
    <cellStyle name="_Rid_12_xt_s7" xfId="55"/>
    <cellStyle name="_Rid_12_xt_xm" xfId="56"/>
    <cellStyle name="_Rid_13_cl_s3" xfId="57"/>
    <cellStyle name="_Rid_13_cl_s5" xfId="58"/>
    <cellStyle name="_Rid_13_cl_s7" xfId="59"/>
    <cellStyle name="_Rid_13_s0" xfId="60"/>
    <cellStyle name="_Rid_13_s1" xfId="61"/>
    <cellStyle name="_Rid_13_s2" xfId="62"/>
    <cellStyle name="_Rid_13_xt_cv_s10_s6" xfId="63"/>
    <cellStyle name="_Rid_13_xt_cv_s11_s6" xfId="64"/>
    <cellStyle name="_Rid_13_xt_cv_s12_s6" xfId="65"/>
    <cellStyle name="_Rid_13_xt_cv_s13_s6" xfId="66"/>
    <cellStyle name="_Rid_13_xt_cv_s14_s6" xfId="67"/>
    <cellStyle name="_Rid_13_xt_cv_s15_s6" xfId="68"/>
    <cellStyle name="_Rid_13_xt_cv_s16_s6" xfId="69"/>
    <cellStyle name="_Rid_13_xt_cv_s17_s6" xfId="70"/>
    <cellStyle name="_Rid_13_xt_cv_s18_s6" xfId="71"/>
    <cellStyle name="_Rid_13_xt_cv_s20_s6" xfId="72"/>
    <cellStyle name="_Rid_13_xt_cv_s21_s6" xfId="73"/>
    <cellStyle name="_Rid_13_xt_cv_s22_s6" xfId="74"/>
    <cellStyle name="_Rid_13_xt_cv_s9_s6" xfId="75"/>
    <cellStyle name="_Rid_13_xt_ml_s19" xfId="76"/>
    <cellStyle name="_Rid_13_xt_ml_s8" xfId="77"/>
    <cellStyle name="_Rid_13_xt_s23" xfId="78"/>
    <cellStyle name="_Rid_13_xt_s4" xfId="79"/>
    <cellStyle name="_Rid_13_xt_xm" xfId="80"/>
    <cellStyle name="=C:\WINNT35\SYSTEM32\COMMAND.COM" xfId="81"/>
    <cellStyle name="20% - Accent1" xfId="82"/>
    <cellStyle name="20% - Accent1 2" xfId="83"/>
    <cellStyle name="20% - Accent1 3" xfId="84"/>
    <cellStyle name="20% - Accent2" xfId="85"/>
    <cellStyle name="20% - Accent2 2" xfId="86"/>
    <cellStyle name="20% - Accent2 3" xfId="87"/>
    <cellStyle name="20% - Accent3" xfId="88"/>
    <cellStyle name="20% - Accent3 2" xfId="89"/>
    <cellStyle name="20% - Accent3 3" xfId="90"/>
    <cellStyle name="20% - Accent4" xfId="91"/>
    <cellStyle name="20% - Accent4 2" xfId="92"/>
    <cellStyle name="20% - Accent4 3" xfId="93"/>
    <cellStyle name="20% - Accent5" xfId="94"/>
    <cellStyle name="20% - Accent5 2" xfId="95"/>
    <cellStyle name="20% - Accent5 3" xfId="96"/>
    <cellStyle name="20% - Accent6" xfId="97"/>
    <cellStyle name="20% - Accent6 2" xfId="98"/>
    <cellStyle name="20% - Accent6 3" xfId="99"/>
    <cellStyle name="40% - Accent1" xfId="100"/>
    <cellStyle name="40% - Accent1 2" xfId="101"/>
    <cellStyle name="40% - Accent1 3" xfId="102"/>
    <cellStyle name="40% - Accent2" xfId="103"/>
    <cellStyle name="40% - Accent2 2" xfId="104"/>
    <cellStyle name="40% - Accent2 3" xfId="105"/>
    <cellStyle name="40% - Accent3" xfId="106"/>
    <cellStyle name="40% - Accent3 2" xfId="107"/>
    <cellStyle name="40% - Accent3 3" xfId="108"/>
    <cellStyle name="40% - Accent4" xfId="109"/>
    <cellStyle name="40% - Accent4 2" xfId="110"/>
    <cellStyle name="40% - Accent4 3" xfId="111"/>
    <cellStyle name="40% - Accent5" xfId="112"/>
    <cellStyle name="40% - Accent5 2" xfId="113"/>
    <cellStyle name="40% - Accent5 3" xfId="114"/>
    <cellStyle name="40% - Accent6" xfId="115"/>
    <cellStyle name="40% - Accent6 2" xfId="116"/>
    <cellStyle name="40% - Accent6 3" xfId="117"/>
    <cellStyle name="60% - Accent1" xfId="118"/>
    <cellStyle name="60% - Accent1 2" xfId="119"/>
    <cellStyle name="60% - Accent1 3" xfId="120"/>
    <cellStyle name="60% - Accent2" xfId="121"/>
    <cellStyle name="60% - Accent2 2" xfId="122"/>
    <cellStyle name="60% - Accent2 3" xfId="123"/>
    <cellStyle name="60% - Accent3" xfId="124"/>
    <cellStyle name="60% - Accent3 2" xfId="125"/>
    <cellStyle name="60% - Accent3 3" xfId="126"/>
    <cellStyle name="60% - Accent4" xfId="127"/>
    <cellStyle name="60% - Accent4 2" xfId="128"/>
    <cellStyle name="60% - Accent4 3" xfId="129"/>
    <cellStyle name="60% - Accent5" xfId="130"/>
    <cellStyle name="60% - Accent5 2" xfId="131"/>
    <cellStyle name="60% - Accent5 3" xfId="132"/>
    <cellStyle name="60% - Accent6" xfId="133"/>
    <cellStyle name="60% - Accent6 2" xfId="134"/>
    <cellStyle name="60% - Accent6 3" xfId="135"/>
    <cellStyle name="Accent1" xfId="136"/>
    <cellStyle name="Accent1 2" xfId="137"/>
    <cellStyle name="Accent1 3" xfId="138"/>
    <cellStyle name="Accent2" xfId="139"/>
    <cellStyle name="Accent2 2" xfId="140"/>
    <cellStyle name="Accent2 3" xfId="141"/>
    <cellStyle name="Accent3" xfId="142"/>
    <cellStyle name="Accent3 2" xfId="143"/>
    <cellStyle name="Accent3 3" xfId="144"/>
    <cellStyle name="Accent4" xfId="145"/>
    <cellStyle name="Accent4 2" xfId="146"/>
    <cellStyle name="Accent4 3" xfId="147"/>
    <cellStyle name="Accent5" xfId="148"/>
    <cellStyle name="Accent5 2" xfId="149"/>
    <cellStyle name="Accent5 3" xfId="150"/>
    <cellStyle name="Accent6" xfId="151"/>
    <cellStyle name="Accent6 2" xfId="152"/>
    <cellStyle name="Accent6 3" xfId="153"/>
    <cellStyle name="Bad" xfId="154"/>
    <cellStyle name="Bad 2" xfId="155"/>
    <cellStyle name="Bad 3" xfId="156"/>
    <cellStyle name="Calculation" xfId="157"/>
    <cellStyle name="Calculation 2" xfId="158"/>
    <cellStyle name="Calculation 3" xfId="159"/>
    <cellStyle name="Check Cell" xfId="160"/>
    <cellStyle name="Check Cell 2" xfId="161"/>
    <cellStyle name="Check Cell 3" xfId="162"/>
    <cellStyle name="Comma" xfId="163"/>
    <cellStyle name="Comma [0]" xfId="164"/>
    <cellStyle name="Comma 2" xfId="165"/>
    <cellStyle name="Comma 3" xfId="166"/>
    <cellStyle name="Comma 4" xfId="167"/>
    <cellStyle name="Comma 5" xfId="168"/>
    <cellStyle name="Comma 6" xfId="169"/>
    <cellStyle name="Comma 7" xfId="170"/>
    <cellStyle name="Currency" xfId="171"/>
    <cellStyle name="Currency [0]" xfId="172"/>
    <cellStyle name="data_entry" xfId="173"/>
    <cellStyle name="Euro" xfId="174"/>
    <cellStyle name="Explanatory Text" xfId="175"/>
    <cellStyle name="Explanatory Text 2" xfId="176"/>
    <cellStyle name="Explanatory Text 3" xfId="177"/>
    <cellStyle name="Gentia To Excel" xfId="178"/>
    <cellStyle name="Good" xfId="179"/>
    <cellStyle name="Good 2" xfId="180"/>
    <cellStyle name="Good 3" xfId="181"/>
    <cellStyle name="Heading 1" xfId="182"/>
    <cellStyle name="Heading 1 2" xfId="183"/>
    <cellStyle name="Heading 1 3" xfId="184"/>
    <cellStyle name="Heading 2" xfId="185"/>
    <cellStyle name="Heading 2 2" xfId="186"/>
    <cellStyle name="Heading 2 3" xfId="187"/>
    <cellStyle name="Heading 3" xfId="188"/>
    <cellStyle name="Heading 3 2" xfId="189"/>
    <cellStyle name="Heading 3 3" xfId="190"/>
    <cellStyle name="Heading 4" xfId="191"/>
    <cellStyle name="Heading 4 2" xfId="192"/>
    <cellStyle name="Heading 4 3" xfId="193"/>
    <cellStyle name="Input" xfId="194"/>
    <cellStyle name="Input 2" xfId="195"/>
    <cellStyle name="Input 3" xfId="196"/>
    <cellStyle name="Labels 8p Bold" xfId="197"/>
    <cellStyle name="Linked Cell" xfId="198"/>
    <cellStyle name="Linked Cell 2" xfId="199"/>
    <cellStyle name="Linked Cell 3" xfId="200"/>
    <cellStyle name="Migliaia (0)_LINEA GLOBALE" xfId="201"/>
    <cellStyle name="Migliaia_LINEA GLOBALE" xfId="202"/>
    <cellStyle name="Neutral" xfId="203"/>
    <cellStyle name="Neutral 2" xfId="204"/>
    <cellStyle name="Neutral 3" xfId="205"/>
    <cellStyle name="Normal - Style1" xfId="206"/>
    <cellStyle name="Normal - Style2" xfId="207"/>
    <cellStyle name="Normal 10" xfId="208"/>
    <cellStyle name="Normal 11" xfId="209"/>
    <cellStyle name="Normal 12" xfId="210"/>
    <cellStyle name="Normal 13" xfId="211"/>
    <cellStyle name="Normal 14" xfId="212"/>
    <cellStyle name="Normal 15" xfId="213"/>
    <cellStyle name="Normal 16" xfId="214"/>
    <cellStyle name="Normal 17" xfId="215"/>
    <cellStyle name="Normal 18" xfId="216"/>
    <cellStyle name="Normal 19" xfId="217"/>
    <cellStyle name="Normal 2" xfId="218"/>
    <cellStyle name="Normal 2 2" xfId="219"/>
    <cellStyle name="Normal 2 3" xfId="220"/>
    <cellStyle name="Normal 20" xfId="221"/>
    <cellStyle name="Normal 21" xfId="222"/>
    <cellStyle name="Normal 22" xfId="223"/>
    <cellStyle name="Normal 23" xfId="224"/>
    <cellStyle name="Normal 24" xfId="225"/>
    <cellStyle name="Normal 25" xfId="226"/>
    <cellStyle name="Normal 26" xfId="227"/>
    <cellStyle name="Normal 27" xfId="228"/>
    <cellStyle name="Normal 28" xfId="229"/>
    <cellStyle name="Normal 29" xfId="230"/>
    <cellStyle name="Normal 3" xfId="231"/>
    <cellStyle name="Normal 3 2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240"/>
    <cellStyle name="Normal 38" xfId="241"/>
    <cellStyle name="Normal 39" xfId="242"/>
    <cellStyle name="Normal 4" xfId="243"/>
    <cellStyle name="Normal 40" xfId="244"/>
    <cellStyle name="Normal 5" xfId="245"/>
    <cellStyle name="Normal 6" xfId="246"/>
    <cellStyle name="Normal 7" xfId="247"/>
    <cellStyle name="Normal 8" xfId="248"/>
    <cellStyle name="Normal 9" xfId="249"/>
    <cellStyle name="Normal_Template" xfId="250"/>
    <cellStyle name="Note" xfId="251"/>
    <cellStyle name="Note 2" xfId="252"/>
    <cellStyle name="Note 3" xfId="253"/>
    <cellStyle name="Output" xfId="254"/>
    <cellStyle name="Output 2" xfId="255"/>
    <cellStyle name="Output 3" xfId="256"/>
    <cellStyle name="Percent" xfId="257"/>
    <cellStyle name="Percent 2" xfId="258"/>
    <cellStyle name="Percent 3" xfId="259"/>
    <cellStyle name="SAPBEXaggData" xfId="260"/>
    <cellStyle name="SAPBEXaggDataEmph" xfId="261"/>
    <cellStyle name="SAPBEXaggItem" xfId="262"/>
    <cellStyle name="SAPBEXaggItemX" xfId="263"/>
    <cellStyle name="SAPBEXchaText" xfId="264"/>
    <cellStyle name="SAPBEXexcBad7" xfId="265"/>
    <cellStyle name="SAPBEXexcBad8" xfId="266"/>
    <cellStyle name="SAPBEXexcBad9" xfId="267"/>
    <cellStyle name="SAPBEXexcCritical4" xfId="268"/>
    <cellStyle name="SAPBEXexcCritical5" xfId="269"/>
    <cellStyle name="SAPBEXexcCritical6" xfId="270"/>
    <cellStyle name="SAPBEXexcGood1" xfId="271"/>
    <cellStyle name="SAPBEXexcGood2" xfId="272"/>
    <cellStyle name="SAPBEXexcGood3" xfId="273"/>
    <cellStyle name="SAPBEXfilterDrill" xfId="274"/>
    <cellStyle name="SAPBEXfilterItem" xfId="275"/>
    <cellStyle name="SAPBEXfilterText" xfId="276"/>
    <cellStyle name="SAPBEXformats" xfId="277"/>
    <cellStyle name="SAPBEXheaderItem" xfId="278"/>
    <cellStyle name="SAPBEXheaderText" xfId="279"/>
    <cellStyle name="SAPBEXHLevel0" xfId="280"/>
    <cellStyle name="SAPBEXHLevel0X" xfId="281"/>
    <cellStyle name="SAPBEXHLevel1" xfId="282"/>
    <cellStyle name="SAPBEXHLevel1X" xfId="283"/>
    <cellStyle name="SAPBEXHLevel2" xfId="284"/>
    <cellStyle name="SAPBEXHLevel2X" xfId="285"/>
    <cellStyle name="SAPBEXHLevel3" xfId="286"/>
    <cellStyle name="SAPBEXHLevel3X" xfId="287"/>
    <cellStyle name="SAPBEXresData" xfId="288"/>
    <cellStyle name="SAPBEXresDataEmph" xfId="289"/>
    <cellStyle name="SAPBEXresItem" xfId="290"/>
    <cellStyle name="SAPBEXresItemX" xfId="291"/>
    <cellStyle name="SAPBEXstdData" xfId="292"/>
    <cellStyle name="SAPBEXstdDataEmph" xfId="293"/>
    <cellStyle name="SAPBEXstdItem" xfId="294"/>
    <cellStyle name="SAPBEXstdItemX" xfId="295"/>
    <cellStyle name="SAPBEXtitle" xfId="296"/>
    <cellStyle name="SAPBEXundefined" xfId="297"/>
    <cellStyle name="SEM-BPS-head" xfId="298"/>
    <cellStyle name="SEM-BPS-key" xfId="299"/>
    <cellStyle name="Title" xfId="300"/>
    <cellStyle name="Title 2" xfId="301"/>
    <cellStyle name="Title 3" xfId="302"/>
    <cellStyle name="Total" xfId="303"/>
    <cellStyle name="Total 2" xfId="304"/>
    <cellStyle name="Total 3" xfId="305"/>
    <cellStyle name="Valuta (0)_LINEA GLOBALE" xfId="306"/>
    <cellStyle name="Valuta_LINEA GLOBALE" xfId="307"/>
    <cellStyle name="Warning Text" xfId="308"/>
    <cellStyle name="Warning Text 2" xfId="309"/>
    <cellStyle name="Warning Text 3" xfId="3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PageLayoutView="0" workbookViewId="0" topLeftCell="C1">
      <pane xSplit="1" ySplit="5" topLeftCell="D6" activePane="bottomRight" state="frozen"/>
      <selection pane="topLeft" activeCell="C1" sqref="C1"/>
      <selection pane="topRight" activeCell="F1" sqref="F1"/>
      <selection pane="bottomLeft" activeCell="C8" sqref="C8"/>
      <selection pane="bottomRight" activeCell="N7" sqref="N7"/>
    </sheetView>
  </sheetViews>
  <sheetFormatPr defaultColWidth="11.421875" defaultRowHeight="15"/>
  <cols>
    <col min="1" max="1" width="16.140625" style="1" bestFit="1" customWidth="1"/>
    <col min="2" max="2" width="79.00390625" style="1" bestFit="1" customWidth="1"/>
    <col min="3" max="3" width="44.8515625" style="1" customWidth="1"/>
    <col min="4" max="4" width="12.57421875" style="1" hidden="1" customWidth="1"/>
    <col min="5" max="5" width="8.421875" style="1" hidden="1" customWidth="1"/>
    <col min="6" max="6" width="11.00390625" style="1" hidden="1" customWidth="1"/>
    <col min="7" max="9" width="11.28125" style="1" hidden="1" customWidth="1"/>
    <col min="10" max="10" width="11.28125" style="1" customWidth="1"/>
    <col min="11" max="14" width="11.57421875" style="1" customWidth="1"/>
    <col min="15" max="16384" width="11.421875" style="1" customWidth="1"/>
  </cols>
  <sheetData>
    <row r="1" spans="3:14" ht="14.25">
      <c r="C1" s="2" t="s">
        <v>47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ht="14.25"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4.25">
      <c r="B3" s="2"/>
      <c r="C3" s="4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3:14" ht="15" thickBot="1"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6.5" thickBot="1">
      <c r="B5" s="6"/>
      <c r="C5" s="7" t="s">
        <v>2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>
        <v>2013</v>
      </c>
      <c r="K5" s="9">
        <v>2014</v>
      </c>
      <c r="L5" s="9">
        <v>2015</v>
      </c>
      <c r="M5" s="9">
        <v>2016</v>
      </c>
      <c r="N5" s="9" t="s">
        <v>370</v>
      </c>
    </row>
    <row r="6" spans="2:14" ht="14.25"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</row>
    <row r="7" spans="1:17" s="4" customFormat="1" ht="14.25">
      <c r="A7" s="2" t="s">
        <v>3</v>
      </c>
      <c r="B7" s="49" t="s">
        <v>4</v>
      </c>
      <c r="C7" s="16" t="s">
        <v>5</v>
      </c>
      <c r="D7" s="45">
        <f aca="true" t="shared" si="0" ref="D7:I7">D9-D103</f>
        <v>47041.76678598998</v>
      </c>
      <c r="E7" s="45">
        <f t="shared" si="0"/>
        <v>60827.874706640025</v>
      </c>
      <c r="F7" s="45">
        <f t="shared" si="0"/>
        <v>2574172.70352636</v>
      </c>
      <c r="G7" s="45">
        <f t="shared" si="0"/>
        <v>3956140.3722981475</v>
      </c>
      <c r="H7" s="45">
        <f t="shared" si="0"/>
        <v>1130971.7154167704</v>
      </c>
      <c r="I7" s="45">
        <f t="shared" si="0"/>
        <v>1171071.2265736144</v>
      </c>
      <c r="J7" s="45">
        <f>J9-J103</f>
        <v>400660.62258744426</v>
      </c>
      <c r="K7" s="46">
        <f>K9-K103</f>
        <v>443294.92615159974</v>
      </c>
      <c r="L7" s="46">
        <f>L9-L103</f>
        <v>743497.8811459541</v>
      </c>
      <c r="M7" s="46">
        <f>M9-M103</f>
        <v>626226.3013170864</v>
      </c>
      <c r="N7" s="46">
        <f>N9-N103</f>
        <v>912526.3911595363</v>
      </c>
      <c r="O7" s="50"/>
      <c r="Q7" s="50"/>
    </row>
    <row r="8" spans="2:20" ht="14.25">
      <c r="B8" s="13"/>
      <c r="C8" s="11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3"/>
      <c r="P8" s="3"/>
      <c r="Q8" s="3"/>
      <c r="R8" s="3"/>
      <c r="S8" s="3"/>
      <c r="T8" s="3"/>
    </row>
    <row r="9" spans="1:20" s="4" customFormat="1" ht="14.25">
      <c r="A9" s="2" t="s">
        <v>6</v>
      </c>
      <c r="B9" s="49" t="s">
        <v>7</v>
      </c>
      <c r="C9" s="16" t="s">
        <v>8</v>
      </c>
      <c r="D9" s="45">
        <f>D10+D19+D40+D46+D88</f>
        <v>355948</v>
      </c>
      <c r="E9" s="45">
        <f>E10+E19+E40+E46+E88-1</f>
        <v>371877</v>
      </c>
      <c r="F9" s="45">
        <f>F10+F19+F40+F46+F88</f>
        <v>9812927</v>
      </c>
      <c r="G9" s="45">
        <f>G10+G19+G40+G46+G88+1</f>
        <v>13686540.12229747</v>
      </c>
      <c r="H9" s="45">
        <f>H10+H19+H40+H46+H88</f>
        <v>12801123.621382196</v>
      </c>
      <c r="I9" s="45">
        <f>I10+I19+I40+I46+I88</f>
        <v>13779155.045846146</v>
      </c>
      <c r="J9" s="45">
        <f>J10+J19+J40+J46+J88</f>
        <v>12222351.849910261</v>
      </c>
      <c r="K9" s="46">
        <f>K10+K19+K40+K46+K88</f>
        <v>14074341.523035895</v>
      </c>
      <c r="L9" s="46">
        <f>L10+L19+L40+L46+L88</f>
        <v>15389849.343249258</v>
      </c>
      <c r="M9" s="46">
        <f>M10+M19+M40+M46+M88</f>
        <v>15642226.894092359</v>
      </c>
      <c r="N9" s="46">
        <f>N10+N19+N40+N46+N88</f>
        <v>16411108.866798477</v>
      </c>
      <c r="O9" s="50"/>
      <c r="P9" s="50"/>
      <c r="Q9" s="50"/>
      <c r="R9" s="50"/>
      <c r="S9" s="50"/>
      <c r="T9" s="50"/>
    </row>
    <row r="10" spans="1:21" ht="14.25">
      <c r="A10" s="14" t="s">
        <v>9</v>
      </c>
      <c r="B10" s="15" t="s">
        <v>10</v>
      </c>
      <c r="C10" s="21" t="s">
        <v>11</v>
      </c>
      <c r="D10" s="17">
        <f aca="true" t="shared" si="1" ref="D10:J10">D11+D15</f>
        <v>0</v>
      </c>
      <c r="E10" s="17">
        <f t="shared" si="1"/>
        <v>0</v>
      </c>
      <c r="F10" s="17">
        <f t="shared" si="1"/>
        <v>5058127</v>
      </c>
      <c r="G10" s="17">
        <f t="shared" si="1"/>
        <v>6888164</v>
      </c>
      <c r="H10" s="17">
        <f t="shared" si="1"/>
        <v>8149008.935120621</v>
      </c>
      <c r="I10" s="17">
        <f t="shared" si="1"/>
        <v>8937054.430958096</v>
      </c>
      <c r="J10" s="22">
        <f t="shared" si="1"/>
        <v>7005391</v>
      </c>
      <c r="K10" s="23">
        <v>7296357.6699951105</v>
      </c>
      <c r="L10" s="23">
        <v>7996532.493055001</v>
      </c>
      <c r="M10" s="23">
        <v>8441469.345202122</v>
      </c>
      <c r="N10" s="23">
        <f>N11+N15</f>
        <v>8939994.157687675</v>
      </c>
      <c r="O10" s="3"/>
      <c r="P10" s="3"/>
      <c r="Q10" s="3"/>
      <c r="R10" s="3"/>
      <c r="S10" s="3"/>
      <c r="T10" s="3"/>
      <c r="U10" s="3"/>
    </row>
    <row r="11" spans="1:17" ht="14.25">
      <c r="A11" s="14" t="s">
        <v>48</v>
      </c>
      <c r="B11" s="15" t="s">
        <v>49</v>
      </c>
      <c r="C11" s="21" t="s">
        <v>50</v>
      </c>
      <c r="D11" s="17">
        <f aca="true" t="shared" si="2" ref="D11:N11">D12+D14</f>
        <v>0</v>
      </c>
      <c r="E11" s="17">
        <f t="shared" si="2"/>
        <v>0</v>
      </c>
      <c r="F11" s="17">
        <f t="shared" si="2"/>
        <v>3949617</v>
      </c>
      <c r="G11" s="17">
        <f t="shared" si="2"/>
        <v>4653836</v>
      </c>
      <c r="H11" s="17">
        <f t="shared" si="2"/>
        <v>5298301.935120621</v>
      </c>
      <c r="I11" s="17">
        <f t="shared" si="2"/>
        <v>5838442.430958097</v>
      </c>
      <c r="J11" s="17">
        <f t="shared" si="2"/>
        <v>5695810</v>
      </c>
      <c r="K11" s="17">
        <f t="shared" si="2"/>
        <v>5918314.359112569</v>
      </c>
      <c r="L11" s="17">
        <f t="shared" si="2"/>
        <v>6302288.253655001</v>
      </c>
      <c r="M11" s="17">
        <f t="shared" si="2"/>
        <v>6324428.309402121</v>
      </c>
      <c r="N11" s="17">
        <f t="shared" si="2"/>
        <v>6744195.127717584</v>
      </c>
      <c r="O11" s="3"/>
      <c r="Q11" s="50"/>
    </row>
    <row r="12" spans="1:20" ht="14.25">
      <c r="A12" s="14" t="s">
        <v>51</v>
      </c>
      <c r="B12" s="15" t="s">
        <v>52</v>
      </c>
      <c r="C12" s="21" t="s">
        <v>53</v>
      </c>
      <c r="D12" s="19">
        <f>SUM(D13:D13)</f>
        <v>0</v>
      </c>
      <c r="E12" s="19">
        <f>SUM(E13:E13)</f>
        <v>0</v>
      </c>
      <c r="F12" s="19">
        <v>3949617</v>
      </c>
      <c r="G12" s="19">
        <v>4653836</v>
      </c>
      <c r="H12" s="19">
        <v>5298301.935120621</v>
      </c>
      <c r="I12" s="19">
        <v>5838442.430958097</v>
      </c>
      <c r="J12" s="19">
        <v>5695810</v>
      </c>
      <c r="K12" s="20">
        <v>5918439.359112569</v>
      </c>
      <c r="L12" s="20">
        <v>6401510.253655001</v>
      </c>
      <c r="M12" s="20">
        <v>6329209.309402121</v>
      </c>
      <c r="N12" s="20">
        <v>6744466.127717584</v>
      </c>
      <c r="O12" s="3"/>
      <c r="P12" s="3"/>
      <c r="Q12" s="3"/>
      <c r="R12" s="3"/>
      <c r="S12" s="3"/>
      <c r="T12" s="3"/>
    </row>
    <row r="13" spans="1:20" ht="14.25">
      <c r="A13" s="14"/>
      <c r="B13" s="15"/>
      <c r="C13" s="24" t="s">
        <v>54</v>
      </c>
      <c r="D13" s="25"/>
      <c r="E13" s="25"/>
      <c r="F13" s="25">
        <v>3924730</v>
      </c>
      <c r="G13" s="25">
        <v>4628118</v>
      </c>
      <c r="H13" s="25">
        <v>5268285.53512062</v>
      </c>
      <c r="I13" s="25">
        <v>5806347.0309580965</v>
      </c>
      <c r="J13" s="25">
        <v>5662986</v>
      </c>
      <c r="K13" s="26">
        <v>5900276.142457569</v>
      </c>
      <c r="L13" s="26">
        <v>6285188.031</v>
      </c>
      <c r="M13" s="26">
        <v>6305872.651400001</v>
      </c>
      <c r="N13" s="26">
        <v>6725367.856715464</v>
      </c>
      <c r="O13" s="3"/>
      <c r="P13" s="3"/>
      <c r="Q13" s="3"/>
      <c r="R13" s="3"/>
      <c r="S13" s="3"/>
      <c r="T13" s="3"/>
    </row>
    <row r="14" spans="1:20" ht="14.25">
      <c r="A14" s="14" t="s">
        <v>55</v>
      </c>
      <c r="B14" s="15" t="s">
        <v>56</v>
      </c>
      <c r="C14" s="21" t="s">
        <v>57</v>
      </c>
      <c r="D14" s="19"/>
      <c r="E14" s="19"/>
      <c r="F14" s="19"/>
      <c r="G14" s="19"/>
      <c r="H14" s="19"/>
      <c r="I14" s="19"/>
      <c r="J14" s="19">
        <v>0</v>
      </c>
      <c r="K14" s="20">
        <v>-125</v>
      </c>
      <c r="L14" s="20">
        <v>-99222</v>
      </c>
      <c r="M14" s="20">
        <v>-4781</v>
      </c>
      <c r="N14" s="20">
        <v>-271</v>
      </c>
      <c r="O14" s="3"/>
      <c r="P14" s="3"/>
      <c r="Q14" s="3"/>
      <c r="R14" s="3"/>
      <c r="S14" s="3"/>
      <c r="T14" s="3"/>
    </row>
    <row r="15" spans="1:20" ht="14.25">
      <c r="A15" s="14" t="s">
        <v>58</v>
      </c>
      <c r="B15" s="15" t="s">
        <v>59</v>
      </c>
      <c r="C15" s="21" t="s">
        <v>60</v>
      </c>
      <c r="D15" s="17">
        <f aca="true" t="shared" si="3" ref="D15:N15">D16+D18</f>
        <v>0</v>
      </c>
      <c r="E15" s="17">
        <f t="shared" si="3"/>
        <v>0</v>
      </c>
      <c r="F15" s="17">
        <f t="shared" si="3"/>
        <v>1108510</v>
      </c>
      <c r="G15" s="17">
        <f t="shared" si="3"/>
        <v>2234328</v>
      </c>
      <c r="H15" s="17">
        <f t="shared" si="3"/>
        <v>2850707</v>
      </c>
      <c r="I15" s="17">
        <f t="shared" si="3"/>
        <v>3098612</v>
      </c>
      <c r="J15" s="17">
        <f t="shared" si="3"/>
        <v>1309581</v>
      </c>
      <c r="K15" s="17">
        <f t="shared" si="3"/>
        <v>1378043.3108825416</v>
      </c>
      <c r="L15" s="17">
        <f t="shared" si="3"/>
        <v>1694244.2394</v>
      </c>
      <c r="M15" s="17">
        <f t="shared" si="3"/>
        <v>2117041.0358</v>
      </c>
      <c r="N15" s="17">
        <f t="shared" si="3"/>
        <v>2195799.029970092</v>
      </c>
      <c r="O15" s="3"/>
      <c r="P15" s="3"/>
      <c r="Q15" s="3"/>
      <c r="R15" s="3"/>
      <c r="S15" s="3"/>
      <c r="T15" s="3"/>
    </row>
    <row r="16" spans="1:20" ht="14.25">
      <c r="A16" s="14" t="s">
        <v>61</v>
      </c>
      <c r="B16" s="15" t="s">
        <v>62</v>
      </c>
      <c r="C16" s="21" t="s">
        <v>63</v>
      </c>
      <c r="D16" s="19">
        <v>0</v>
      </c>
      <c r="E16" s="19">
        <v>0</v>
      </c>
      <c r="F16" s="19">
        <v>1108510</v>
      </c>
      <c r="G16" s="19">
        <v>2234328</v>
      </c>
      <c r="H16" s="19">
        <v>2850707</v>
      </c>
      <c r="I16" s="19">
        <v>3098612</v>
      </c>
      <c r="J16" s="19">
        <v>1421477</v>
      </c>
      <c r="K16" s="20">
        <v>1547448.3108825416</v>
      </c>
      <c r="L16" s="20">
        <v>1981919.2394</v>
      </c>
      <c r="M16" s="20">
        <v>2445121.0358</v>
      </c>
      <c r="N16" s="20">
        <v>2576255.029970092</v>
      </c>
      <c r="O16" s="3"/>
      <c r="P16" s="3"/>
      <c r="Q16" s="3"/>
      <c r="R16" s="3"/>
      <c r="S16" s="3"/>
      <c r="T16" s="3"/>
    </row>
    <row r="17" spans="1:20" ht="14.25">
      <c r="A17" s="14"/>
      <c r="B17" s="15"/>
      <c r="C17" s="24" t="s">
        <v>54</v>
      </c>
      <c r="D17" s="25"/>
      <c r="E17" s="25"/>
      <c r="F17" s="25">
        <v>1107759</v>
      </c>
      <c r="G17" s="25">
        <v>2233803</v>
      </c>
      <c r="H17" s="25">
        <v>2841690</v>
      </c>
      <c r="I17" s="25">
        <v>3087956</v>
      </c>
      <c r="J17" s="25">
        <v>1297146</v>
      </c>
      <c r="K17" s="26">
        <v>1364794.3108825414</v>
      </c>
      <c r="L17" s="26">
        <v>1685046.2424</v>
      </c>
      <c r="M17" s="26">
        <v>2108319.3348000003</v>
      </c>
      <c r="N17" s="26">
        <v>2188291.956970092</v>
      </c>
      <c r="O17" s="3"/>
      <c r="P17" s="3"/>
      <c r="Q17" s="3"/>
      <c r="R17" s="3"/>
      <c r="S17" s="3"/>
      <c r="T17" s="3"/>
    </row>
    <row r="18" spans="1:20" ht="14.25">
      <c r="A18" s="14" t="s">
        <v>64</v>
      </c>
      <c r="B18" s="15" t="s">
        <v>65</v>
      </c>
      <c r="C18" s="21" t="s">
        <v>66</v>
      </c>
      <c r="D18" s="19"/>
      <c r="E18" s="19"/>
      <c r="F18" s="19"/>
      <c r="G18" s="19"/>
      <c r="H18" s="19"/>
      <c r="I18" s="19"/>
      <c r="J18" s="19">
        <v>-111896</v>
      </c>
      <c r="K18" s="20">
        <v>-169405</v>
      </c>
      <c r="L18" s="20">
        <v>-287675</v>
      </c>
      <c r="M18" s="20">
        <v>-328080</v>
      </c>
      <c r="N18" s="20">
        <v>-380456</v>
      </c>
      <c r="O18" s="3"/>
      <c r="P18" s="3"/>
      <c r="Q18" s="3"/>
      <c r="R18" s="3"/>
      <c r="S18" s="3"/>
      <c r="T18" s="3"/>
    </row>
    <row r="19" spans="1:20" ht="14.25">
      <c r="A19" s="14" t="s">
        <v>12</v>
      </c>
      <c r="B19" s="15" t="s">
        <v>13</v>
      </c>
      <c r="C19" s="21" t="s">
        <v>14</v>
      </c>
      <c r="D19" s="17">
        <f>D20+D27</f>
        <v>39990</v>
      </c>
      <c r="E19" s="17">
        <f>E20+E27</f>
        <v>45587</v>
      </c>
      <c r="F19" s="17">
        <f>F20+F27+1</f>
        <v>3929196</v>
      </c>
      <c r="G19" s="17">
        <f>G20+G27</f>
        <v>5377766</v>
      </c>
      <c r="H19" s="17">
        <f>H20+H27</f>
        <v>3048738.5205448745</v>
      </c>
      <c r="I19" s="17">
        <f>I20+I27</f>
        <v>3093910.7309618164</v>
      </c>
      <c r="J19" s="22">
        <f>J20+J27</f>
        <v>2782807.3418019</v>
      </c>
      <c r="K19" s="20">
        <v>3919069.4569861423</v>
      </c>
      <c r="L19" s="20">
        <v>4386677.105144347</v>
      </c>
      <c r="M19" s="20">
        <v>3985378.436066927</v>
      </c>
      <c r="N19" s="20">
        <f>N20+N27</f>
        <v>4857148.581226688</v>
      </c>
      <c r="O19" s="3"/>
      <c r="P19" s="3"/>
      <c r="Q19" s="3"/>
      <c r="R19" s="3"/>
      <c r="S19" s="3"/>
      <c r="T19" s="3"/>
    </row>
    <row r="20" spans="1:17" ht="14.25">
      <c r="A20" s="14" t="s">
        <v>15</v>
      </c>
      <c r="B20" s="15" t="s">
        <v>16</v>
      </c>
      <c r="C20" s="21" t="s">
        <v>17</v>
      </c>
      <c r="D20" s="17">
        <f aca="true" t="shared" si="4" ref="D20:J20">D21+D23+D24+D25</f>
        <v>12142</v>
      </c>
      <c r="E20" s="17">
        <f t="shared" si="4"/>
        <v>11134</v>
      </c>
      <c r="F20" s="17">
        <f t="shared" si="4"/>
        <v>2554828</v>
      </c>
      <c r="G20" s="17">
        <f t="shared" si="4"/>
        <v>3869520</v>
      </c>
      <c r="H20" s="17">
        <f t="shared" si="4"/>
        <v>2847880.7145183682</v>
      </c>
      <c r="I20" s="17">
        <f t="shared" si="4"/>
        <v>2795890.4228338166</v>
      </c>
      <c r="J20" s="17">
        <f t="shared" si="4"/>
        <v>2625402.3418019</v>
      </c>
      <c r="K20" s="20">
        <v>3695293.4357650476</v>
      </c>
      <c r="L20" s="20">
        <v>3995189.7733019213</v>
      </c>
      <c r="M20" s="20">
        <v>3660592.157359208</v>
      </c>
      <c r="N20" s="20">
        <v>4344102.043705007</v>
      </c>
      <c r="O20" s="3"/>
      <c r="Q20" s="50"/>
    </row>
    <row r="21" spans="1:17" ht="14.25">
      <c r="A21" s="14" t="s">
        <v>67</v>
      </c>
      <c r="B21" s="15" t="s">
        <v>68</v>
      </c>
      <c r="C21" s="21" t="s">
        <v>69</v>
      </c>
      <c r="D21" s="19">
        <f>D22</f>
        <v>17</v>
      </c>
      <c r="E21" s="19">
        <f>E22</f>
        <v>20</v>
      </c>
      <c r="F21" s="19">
        <f>F22</f>
        <v>19</v>
      </c>
      <c r="G21" s="19">
        <f>G22</f>
        <v>171</v>
      </c>
      <c r="H21" s="19">
        <f>H22</f>
        <v>165.16484383000002</v>
      </c>
      <c r="I21" s="19">
        <f>I22</f>
        <v>209.43874825</v>
      </c>
      <c r="J21" s="19">
        <v>216.73786058000002</v>
      </c>
      <c r="K21" s="20">
        <v>238.56366877000002</v>
      </c>
      <c r="L21" s="20">
        <v>430.7011375</v>
      </c>
      <c r="M21" s="20">
        <v>456.62419565</v>
      </c>
      <c r="N21" s="20">
        <v>819.08493267</v>
      </c>
      <c r="O21" s="3"/>
      <c r="Q21" s="50"/>
    </row>
    <row r="22" spans="1:17" ht="14.25" hidden="1">
      <c r="A22" s="14"/>
      <c r="B22" s="15"/>
      <c r="C22" s="27" t="s">
        <v>70</v>
      </c>
      <c r="D22" s="28">
        <v>17</v>
      </c>
      <c r="E22" s="28">
        <v>20</v>
      </c>
      <c r="F22" s="28">
        <v>19</v>
      </c>
      <c r="G22" s="28">
        <v>171</v>
      </c>
      <c r="H22" s="28">
        <v>165.16484383000002</v>
      </c>
      <c r="I22" s="28">
        <v>209.43874825</v>
      </c>
      <c r="J22" s="28">
        <v>216.73786058000002</v>
      </c>
      <c r="K22" s="20"/>
      <c r="L22" s="20">
        <v>872.1027000000001</v>
      </c>
      <c r="M22" s="20">
        <v>845.9</v>
      </c>
      <c r="N22" s="20">
        <v>845.9</v>
      </c>
      <c r="O22" s="3"/>
      <c r="Q22" s="50"/>
    </row>
    <row r="23" spans="1:17" ht="14.25">
      <c r="A23" s="14" t="s">
        <v>71</v>
      </c>
      <c r="B23" s="15" t="s">
        <v>72</v>
      </c>
      <c r="C23" s="21" t="s">
        <v>73</v>
      </c>
      <c r="D23" s="19"/>
      <c r="E23" s="19"/>
      <c r="F23" s="19"/>
      <c r="G23" s="19"/>
      <c r="H23" s="19"/>
      <c r="I23" s="19"/>
      <c r="J23" s="19"/>
      <c r="K23" s="20"/>
      <c r="L23" s="20">
        <v>872</v>
      </c>
      <c r="M23" s="20">
        <v>846</v>
      </c>
      <c r="N23" s="20">
        <v>834.414016</v>
      </c>
      <c r="O23" s="3"/>
      <c r="Q23" s="50"/>
    </row>
    <row r="24" spans="1:17" ht="14.25">
      <c r="A24" s="14" t="s">
        <v>74</v>
      </c>
      <c r="B24" s="15" t="s">
        <v>75</v>
      </c>
      <c r="C24" s="21" t="s">
        <v>76</v>
      </c>
      <c r="D24" s="19">
        <v>3381</v>
      </c>
      <c r="E24" s="19">
        <v>3723</v>
      </c>
      <c r="F24" s="19">
        <v>3599</v>
      </c>
      <c r="G24" s="19">
        <v>3225</v>
      </c>
      <c r="H24" s="19">
        <v>7556.558020681572</v>
      </c>
      <c r="I24" s="19">
        <v>10256.709013566733</v>
      </c>
      <c r="J24" s="19">
        <v>10587.603941319825</v>
      </c>
      <c r="K24" s="20">
        <v>14444.167855120271</v>
      </c>
      <c r="L24" s="20">
        <v>11962.04710441629</v>
      </c>
      <c r="M24" s="20">
        <v>8561.041876198855</v>
      </c>
      <c r="N24" s="20">
        <v>7623.759882850107</v>
      </c>
      <c r="O24" s="3"/>
      <c r="Q24" s="50"/>
    </row>
    <row r="25" spans="1:17" ht="14.25">
      <c r="A25" s="14" t="s">
        <v>77</v>
      </c>
      <c r="B25" s="15" t="s">
        <v>78</v>
      </c>
      <c r="C25" s="21" t="s">
        <v>79</v>
      </c>
      <c r="D25" s="19">
        <v>8744</v>
      </c>
      <c r="E25" s="19">
        <v>7391</v>
      </c>
      <c r="F25" s="19">
        <v>2551210</v>
      </c>
      <c r="G25" s="19">
        <v>3866124</v>
      </c>
      <c r="H25" s="19">
        <v>2840158.991653857</v>
      </c>
      <c r="I25" s="19">
        <v>2785424.275072</v>
      </c>
      <c r="J25" s="19">
        <v>2614598</v>
      </c>
      <c r="K25" s="20">
        <v>3680610.7042411575</v>
      </c>
      <c r="L25" s="20">
        <v>3981924.922360005</v>
      </c>
      <c r="M25" s="20">
        <v>3650728.591287359</v>
      </c>
      <c r="N25" s="20">
        <v>4334824.7848734865</v>
      </c>
      <c r="O25" s="3"/>
      <c r="Q25" s="50"/>
    </row>
    <row r="26" spans="1:17" ht="14.25">
      <c r="A26" s="14"/>
      <c r="B26" s="15"/>
      <c r="C26" s="24" t="s">
        <v>54</v>
      </c>
      <c r="D26" s="25"/>
      <c r="E26" s="25"/>
      <c r="F26" s="25">
        <v>2533306</v>
      </c>
      <c r="G26" s="25">
        <v>3829795</v>
      </c>
      <c r="H26" s="25">
        <v>2830962</v>
      </c>
      <c r="I26" s="25">
        <v>2769364.53248</v>
      </c>
      <c r="J26" s="25">
        <v>2600220</v>
      </c>
      <c r="K26" s="26">
        <v>3667121.6093170964</v>
      </c>
      <c r="L26" s="26">
        <v>3961223.075356145</v>
      </c>
      <c r="M26" s="26">
        <v>3626754.353279313</v>
      </c>
      <c r="N26" s="26">
        <v>4312330.197968814</v>
      </c>
      <c r="O26" s="3"/>
      <c r="Q26" s="50"/>
    </row>
    <row r="27" spans="1:21" ht="14.25">
      <c r="A27" s="14" t="s">
        <v>18</v>
      </c>
      <c r="B27" s="15" t="s">
        <v>19</v>
      </c>
      <c r="C27" s="21" t="s">
        <v>20</v>
      </c>
      <c r="D27" s="17">
        <f aca="true" t="shared" si="5" ref="D27:J27">D28+D34</f>
        <v>27848</v>
      </c>
      <c r="E27" s="17">
        <f t="shared" si="5"/>
        <v>34453</v>
      </c>
      <c r="F27" s="17">
        <f t="shared" si="5"/>
        <v>1374367</v>
      </c>
      <c r="G27" s="17">
        <f t="shared" si="5"/>
        <v>1508246</v>
      </c>
      <c r="H27" s="17">
        <f t="shared" si="5"/>
        <v>200857.80602650635</v>
      </c>
      <c r="I27" s="17">
        <f t="shared" si="5"/>
        <v>298020.308128</v>
      </c>
      <c r="J27" s="17">
        <f t="shared" si="5"/>
        <v>157405</v>
      </c>
      <c r="K27" s="20">
        <v>223776.0212210947</v>
      </c>
      <c r="L27" s="20">
        <v>391487.33184242615</v>
      </c>
      <c r="M27" s="20">
        <v>324786.27870771894</v>
      </c>
      <c r="N27" s="20">
        <v>513046.53752168117</v>
      </c>
      <c r="O27" s="3"/>
      <c r="P27" s="30"/>
      <c r="Q27" s="50"/>
      <c r="R27" s="30"/>
      <c r="S27" s="30"/>
      <c r="T27" s="30"/>
      <c r="U27" s="30"/>
    </row>
    <row r="28" spans="1:17" ht="14.25">
      <c r="A28" s="14" t="s">
        <v>80</v>
      </c>
      <c r="B28" s="15" t="s">
        <v>81</v>
      </c>
      <c r="C28" s="21" t="s">
        <v>82</v>
      </c>
      <c r="D28" s="17">
        <f>D29+D30+D31+D32</f>
        <v>27822</v>
      </c>
      <c r="E28" s="17">
        <f>E29+E30+E31+E32</f>
        <v>16052</v>
      </c>
      <c r="F28" s="17">
        <f>F29+F30+F31+F32</f>
        <v>1220158</v>
      </c>
      <c r="G28" s="17">
        <f>G29+G30+G31+G32</f>
        <v>1158728</v>
      </c>
      <c r="H28" s="17">
        <f>H29+H30+H31+H32</f>
        <v>96560.80602650634</v>
      </c>
      <c r="I28" s="17">
        <f>I29+I30+I31+I32</f>
        <v>224318.30812799998</v>
      </c>
      <c r="J28" s="17">
        <f>J29+J30+J31+J32</f>
        <v>129444</v>
      </c>
      <c r="K28" s="20">
        <v>198620.26267582207</v>
      </c>
      <c r="L28" s="20">
        <v>347684.1746036735</v>
      </c>
      <c r="M28" s="20">
        <v>272750.78696013</v>
      </c>
      <c r="N28" s="20">
        <v>359169.11928971723</v>
      </c>
      <c r="O28" s="3"/>
      <c r="Q28" s="50"/>
    </row>
    <row r="29" spans="1:17" ht="14.25">
      <c r="A29" s="14" t="s">
        <v>83</v>
      </c>
      <c r="B29" s="15" t="s">
        <v>84</v>
      </c>
      <c r="C29" s="21" t="s">
        <v>85</v>
      </c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3"/>
      <c r="Q29" s="50"/>
    </row>
    <row r="30" spans="1:21" ht="14.25">
      <c r="A30" s="14" t="s">
        <v>86</v>
      </c>
      <c r="B30" s="15" t="s">
        <v>87</v>
      </c>
      <c r="C30" s="21" t="s">
        <v>88</v>
      </c>
      <c r="D30" s="19"/>
      <c r="E30" s="19"/>
      <c r="F30" s="19"/>
      <c r="G30" s="19"/>
      <c r="H30" s="19"/>
      <c r="I30" s="19">
        <v>7365</v>
      </c>
      <c r="J30" s="19">
        <v>8582</v>
      </c>
      <c r="K30" s="20">
        <v>13785.794241915635</v>
      </c>
      <c r="L30" s="20">
        <v>13072.390787333083</v>
      </c>
      <c r="M30" s="20">
        <v>13922.457550729701</v>
      </c>
      <c r="N30" s="20">
        <v>16095.930530400003</v>
      </c>
      <c r="O30" s="3"/>
      <c r="P30" s="30"/>
      <c r="Q30" s="50"/>
      <c r="R30" s="30"/>
      <c r="S30" s="30"/>
      <c r="T30" s="30"/>
      <c r="U30" s="30"/>
    </row>
    <row r="31" spans="1:17" ht="14.25">
      <c r="A31" s="14" t="s">
        <v>89</v>
      </c>
      <c r="B31" s="15" t="s">
        <v>90</v>
      </c>
      <c r="C31" s="21" t="s">
        <v>91</v>
      </c>
      <c r="D31" s="19">
        <v>27646</v>
      </c>
      <c r="E31" s="19">
        <v>15774</v>
      </c>
      <c r="F31" s="19">
        <v>38380</v>
      </c>
      <c r="G31" s="19">
        <v>56098</v>
      </c>
      <c r="H31" s="19">
        <v>32497</v>
      </c>
      <c r="I31" s="19">
        <v>54848</v>
      </c>
      <c r="J31" s="19">
        <v>56625</v>
      </c>
      <c r="K31" s="20">
        <v>65671.33066580047</v>
      </c>
      <c r="L31" s="20">
        <v>62574.90281207879</v>
      </c>
      <c r="M31" s="20">
        <v>78338.60657748526</v>
      </c>
      <c r="N31" s="20">
        <v>68404.05501999999</v>
      </c>
      <c r="O31" s="3"/>
      <c r="Q31" s="50"/>
    </row>
    <row r="32" spans="1:17" ht="15.75" customHeight="1">
      <c r="A32" s="14" t="s">
        <v>92</v>
      </c>
      <c r="B32" s="15" t="s">
        <v>93</v>
      </c>
      <c r="C32" s="21" t="s">
        <v>94</v>
      </c>
      <c r="D32" s="19">
        <v>176</v>
      </c>
      <c r="E32" s="19">
        <v>278</v>
      </c>
      <c r="F32" s="19">
        <v>1181778</v>
      </c>
      <c r="G32" s="19">
        <v>1102630</v>
      </c>
      <c r="H32" s="19">
        <v>64063.80602650634</v>
      </c>
      <c r="I32" s="19">
        <v>162105.30812799998</v>
      </c>
      <c r="J32" s="19">
        <v>64237</v>
      </c>
      <c r="K32" s="20">
        <v>119163.13776810597</v>
      </c>
      <c r="L32" s="20">
        <v>272036.88100426167</v>
      </c>
      <c r="M32" s="20">
        <v>180489.722831915</v>
      </c>
      <c r="N32" s="20">
        <v>274669.13373931724</v>
      </c>
      <c r="O32" s="3"/>
      <c r="P32" s="3"/>
      <c r="Q32" s="50"/>
    </row>
    <row r="33" spans="1:17" ht="14.25">
      <c r="A33" s="14"/>
      <c r="B33" s="15"/>
      <c r="C33" s="24" t="s">
        <v>54</v>
      </c>
      <c r="D33" s="25"/>
      <c r="E33" s="25"/>
      <c r="F33" s="25">
        <v>1180609</v>
      </c>
      <c r="G33" s="25">
        <v>1430665</v>
      </c>
      <c r="H33" s="25">
        <v>61443</v>
      </c>
      <c r="I33" s="25">
        <v>157099.24092799998</v>
      </c>
      <c r="J33" s="25">
        <v>60192</v>
      </c>
      <c r="K33" s="26">
        <v>117367.32730810597</v>
      </c>
      <c r="L33" s="26">
        <v>271101.7455597617</v>
      </c>
      <c r="M33" s="26">
        <v>177253.49553306086</v>
      </c>
      <c r="N33" s="26">
        <v>268601.97002330364</v>
      </c>
      <c r="O33" s="3"/>
      <c r="Q33" s="50"/>
    </row>
    <row r="34" spans="1:17" ht="14.25">
      <c r="A34" s="14" t="s">
        <v>95</v>
      </c>
      <c r="B34" s="15" t="s">
        <v>96</v>
      </c>
      <c r="C34" s="21" t="s">
        <v>97</v>
      </c>
      <c r="D34" s="17">
        <f aca="true" t="shared" si="6" ref="D34:J34">D35+D36+D37+D38</f>
        <v>26</v>
      </c>
      <c r="E34" s="17">
        <f t="shared" si="6"/>
        <v>18401</v>
      </c>
      <c r="F34" s="17">
        <f t="shared" si="6"/>
        <v>154209</v>
      </c>
      <c r="G34" s="17">
        <f t="shared" si="6"/>
        <v>349518</v>
      </c>
      <c r="H34" s="17">
        <f t="shared" si="6"/>
        <v>104297</v>
      </c>
      <c r="I34" s="17">
        <f t="shared" si="6"/>
        <v>73702</v>
      </c>
      <c r="J34" s="17">
        <f t="shared" si="6"/>
        <v>27961</v>
      </c>
      <c r="K34" s="20">
        <v>25155.75854527262</v>
      </c>
      <c r="L34" s="20">
        <v>43803.15723875264</v>
      </c>
      <c r="M34" s="20">
        <v>52035.49174758894</v>
      </c>
      <c r="N34" s="20">
        <v>153877.41823196397</v>
      </c>
      <c r="O34" s="3"/>
      <c r="Q34" s="50"/>
    </row>
    <row r="35" spans="1:21" ht="14.25">
      <c r="A35" s="14" t="s">
        <v>98</v>
      </c>
      <c r="B35" s="15" t="s">
        <v>99</v>
      </c>
      <c r="C35" s="21" t="s">
        <v>85</v>
      </c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  <c r="O35" s="3"/>
      <c r="Q35" s="50"/>
      <c r="S35" s="30"/>
      <c r="T35" s="30"/>
      <c r="U35" s="30"/>
    </row>
    <row r="36" spans="1:17" ht="14.25">
      <c r="A36" s="14" t="s">
        <v>100</v>
      </c>
      <c r="B36" s="15" t="s">
        <v>101</v>
      </c>
      <c r="C36" s="21" t="s">
        <v>88</v>
      </c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3"/>
      <c r="Q36" s="50"/>
    </row>
    <row r="37" spans="1:17" ht="14.25">
      <c r="A37" s="14" t="s">
        <v>102</v>
      </c>
      <c r="B37" s="15" t="s">
        <v>103</v>
      </c>
      <c r="C37" s="21" t="s">
        <v>91</v>
      </c>
      <c r="D37" s="19">
        <v>0</v>
      </c>
      <c r="E37" s="19">
        <v>18383</v>
      </c>
      <c r="F37" s="19">
        <v>7443</v>
      </c>
      <c r="G37" s="19">
        <v>18448</v>
      </c>
      <c r="H37" s="19">
        <v>29182</v>
      </c>
      <c r="I37" s="19">
        <v>10476</v>
      </c>
      <c r="J37" s="19">
        <v>15052</v>
      </c>
      <c r="K37" s="20">
        <v>16417.83266645012</v>
      </c>
      <c r="L37" s="20">
        <v>15643.725703019698</v>
      </c>
      <c r="M37" s="20">
        <v>19584.651644371315</v>
      </c>
      <c r="N37" s="20">
        <v>54096.42728</v>
      </c>
      <c r="O37" s="3"/>
      <c r="Q37" s="50"/>
    </row>
    <row r="38" spans="1:21" ht="14.25">
      <c r="A38" s="14" t="s">
        <v>104</v>
      </c>
      <c r="B38" s="15" t="s">
        <v>105</v>
      </c>
      <c r="C38" s="21" t="s">
        <v>94</v>
      </c>
      <c r="D38" s="19">
        <v>26</v>
      </c>
      <c r="E38" s="19">
        <v>18</v>
      </c>
      <c r="F38" s="19">
        <v>146766</v>
      </c>
      <c r="G38" s="19">
        <v>331070</v>
      </c>
      <c r="H38" s="19">
        <v>75115</v>
      </c>
      <c r="I38" s="19">
        <v>63226</v>
      </c>
      <c r="J38" s="19">
        <v>12909</v>
      </c>
      <c r="K38" s="20">
        <v>8737.9258788225</v>
      </c>
      <c r="L38" s="20">
        <v>28159.431535732943</v>
      </c>
      <c r="M38" s="20">
        <v>32450.840103217623</v>
      </c>
      <c r="N38" s="20">
        <v>99780.99095196396</v>
      </c>
      <c r="O38" s="3"/>
      <c r="P38" s="30"/>
      <c r="Q38" s="50"/>
      <c r="R38" s="30"/>
      <c r="S38" s="30"/>
      <c r="T38" s="30"/>
      <c r="U38" s="30"/>
    </row>
    <row r="39" spans="1:17" ht="14.25">
      <c r="A39" s="14"/>
      <c r="B39" s="15"/>
      <c r="C39" s="24" t="s">
        <v>54</v>
      </c>
      <c r="D39" s="25"/>
      <c r="E39" s="25"/>
      <c r="F39" s="25"/>
      <c r="G39" s="25"/>
      <c r="H39" s="25">
        <v>75115</v>
      </c>
      <c r="I39" s="25">
        <v>63226.018240000005</v>
      </c>
      <c r="J39" s="25">
        <v>12723</v>
      </c>
      <c r="K39" s="26">
        <v>8541.2116588225</v>
      </c>
      <c r="L39" s="26">
        <v>27909.9224506389</v>
      </c>
      <c r="M39" s="26">
        <v>32328.006394698386</v>
      </c>
      <c r="N39" s="26">
        <v>99415.0494609887</v>
      </c>
      <c r="O39" s="3"/>
      <c r="Q39" s="50"/>
    </row>
    <row r="40" spans="1:17" ht="14.25">
      <c r="A40" s="14" t="s">
        <v>21</v>
      </c>
      <c r="B40" s="15" t="s">
        <v>22</v>
      </c>
      <c r="C40" s="21" t="s">
        <v>23</v>
      </c>
      <c r="D40" s="17">
        <f aca="true" t="shared" si="7" ref="D40:J40">D41+D42+D43+D44</f>
        <v>20592</v>
      </c>
      <c r="E40" s="17">
        <f t="shared" si="7"/>
        <v>38849</v>
      </c>
      <c r="F40" s="17">
        <f t="shared" si="7"/>
        <v>91452</v>
      </c>
      <c r="G40" s="17">
        <f t="shared" si="7"/>
        <v>196000</v>
      </c>
      <c r="H40" s="17">
        <f t="shared" si="7"/>
        <v>274006.6517135119</v>
      </c>
      <c r="I40" s="17">
        <f t="shared" si="7"/>
        <v>247140.41422618413</v>
      </c>
      <c r="J40" s="17">
        <f t="shared" si="7"/>
        <v>1033967.7506801441</v>
      </c>
      <c r="K40" s="20">
        <v>1230160.5498820762</v>
      </c>
      <c r="L40" s="20">
        <v>1139433.4274369199</v>
      </c>
      <c r="M40" s="20">
        <v>1049763.9685185254</v>
      </c>
      <c r="N40" s="20">
        <v>204413.8668184609</v>
      </c>
      <c r="O40" s="3"/>
      <c r="Q40" s="50"/>
    </row>
    <row r="41" spans="1:17" ht="14.25">
      <c r="A41" s="14" t="s">
        <v>106</v>
      </c>
      <c r="B41" s="15" t="s">
        <v>107</v>
      </c>
      <c r="C41" s="21" t="s">
        <v>108</v>
      </c>
      <c r="D41" s="19"/>
      <c r="E41" s="19"/>
      <c r="F41" s="19"/>
      <c r="G41" s="19"/>
      <c r="H41" s="19"/>
      <c r="I41" s="19"/>
      <c r="J41" s="19"/>
      <c r="K41" s="20"/>
      <c r="L41" s="20"/>
      <c r="M41" s="20"/>
      <c r="N41" s="20"/>
      <c r="O41" s="3"/>
      <c r="Q41" s="50"/>
    </row>
    <row r="42" spans="1:17" ht="14.25">
      <c r="A42" s="14" t="s">
        <v>109</v>
      </c>
      <c r="B42" s="15" t="s">
        <v>110</v>
      </c>
      <c r="C42" s="21" t="s">
        <v>111</v>
      </c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20"/>
      <c r="O42" s="3"/>
      <c r="Q42" s="50"/>
    </row>
    <row r="43" spans="1:17" ht="14.25">
      <c r="A43" s="14" t="s">
        <v>112</v>
      </c>
      <c r="B43" s="15" t="s">
        <v>113</v>
      </c>
      <c r="C43" s="21" t="s">
        <v>114</v>
      </c>
      <c r="D43" s="19">
        <v>20592</v>
      </c>
      <c r="E43" s="19">
        <v>38849</v>
      </c>
      <c r="F43" s="19">
        <v>91452</v>
      </c>
      <c r="G43" s="19">
        <v>196000</v>
      </c>
      <c r="H43" s="19">
        <v>274006.6517135119</v>
      </c>
      <c r="I43" s="19">
        <v>247140.41422618413</v>
      </c>
      <c r="J43" s="19">
        <v>196979.7506801441</v>
      </c>
      <c r="K43" s="20">
        <v>121019.31781912384</v>
      </c>
      <c r="L43" s="20">
        <v>118974.13163691985</v>
      </c>
      <c r="M43" s="20">
        <v>62655.10731852536</v>
      </c>
      <c r="N43" s="20">
        <v>131306.20373634328</v>
      </c>
      <c r="O43" s="3"/>
      <c r="Q43" s="50"/>
    </row>
    <row r="44" spans="1:17" ht="14.25">
      <c r="A44" s="14" t="s">
        <v>115</v>
      </c>
      <c r="B44" s="15" t="s">
        <v>116</v>
      </c>
      <c r="C44" s="21" t="s">
        <v>117</v>
      </c>
      <c r="D44" s="19"/>
      <c r="E44" s="19"/>
      <c r="F44" s="19"/>
      <c r="G44" s="19"/>
      <c r="H44" s="19"/>
      <c r="I44" s="19"/>
      <c r="J44" s="19">
        <v>836988</v>
      </c>
      <c r="K44" s="20">
        <v>1109141.2320629524</v>
      </c>
      <c r="L44" s="20">
        <v>1020459.2958</v>
      </c>
      <c r="M44" s="20">
        <v>987108.8612</v>
      </c>
      <c r="N44" s="20">
        <v>73107.66308211762</v>
      </c>
      <c r="O44" s="3"/>
      <c r="Q44" s="50"/>
    </row>
    <row r="45" spans="1:17" ht="14.25">
      <c r="A45" s="14"/>
      <c r="B45" s="15"/>
      <c r="C45" s="24" t="s">
        <v>118</v>
      </c>
      <c r="D45" s="19"/>
      <c r="E45" s="19"/>
      <c r="F45" s="19"/>
      <c r="G45" s="19"/>
      <c r="H45" s="19"/>
      <c r="I45" s="19"/>
      <c r="J45" s="25">
        <v>836988</v>
      </c>
      <c r="K45" s="20">
        <v>1109141.2320629524</v>
      </c>
      <c r="L45" s="20">
        <v>1020459.2958</v>
      </c>
      <c r="M45" s="20">
        <v>987108.8612</v>
      </c>
      <c r="N45" s="20">
        <v>73107.66308211762</v>
      </c>
      <c r="O45" s="3"/>
      <c r="Q45" s="50"/>
    </row>
    <row r="46" spans="1:17" ht="14.25">
      <c r="A46" s="14" t="s">
        <v>24</v>
      </c>
      <c r="B46" s="15" t="s">
        <v>25</v>
      </c>
      <c r="C46" s="21" t="s">
        <v>26</v>
      </c>
      <c r="D46" s="17">
        <f aca="true" t="shared" si="8" ref="D46:J46">D47+D54+D68+D74</f>
        <v>243980</v>
      </c>
      <c r="E46" s="17">
        <f t="shared" si="8"/>
        <v>230907</v>
      </c>
      <c r="F46" s="17">
        <f t="shared" si="8"/>
        <v>664411</v>
      </c>
      <c r="G46" s="17">
        <f t="shared" si="8"/>
        <v>1145545</v>
      </c>
      <c r="H46" s="17">
        <f t="shared" si="8"/>
        <v>1247895.514003188</v>
      </c>
      <c r="I46" s="17">
        <f t="shared" si="8"/>
        <v>1408061.0233387393</v>
      </c>
      <c r="J46" s="17">
        <f t="shared" si="8"/>
        <v>1295176.4106009873</v>
      </c>
      <c r="K46" s="20">
        <v>1504411.8638326433</v>
      </c>
      <c r="L46" s="20">
        <v>1714305.4922674662</v>
      </c>
      <c r="M46" s="20">
        <v>1986760.1872124565</v>
      </c>
      <c r="N46" s="20">
        <v>2209203.5797327776</v>
      </c>
      <c r="O46" s="3"/>
      <c r="P46" s="3"/>
      <c r="Q46" s="50"/>
    </row>
    <row r="47" spans="1:17" ht="14.25">
      <c r="A47" s="14" t="s">
        <v>119</v>
      </c>
      <c r="B47" s="15" t="s">
        <v>120</v>
      </c>
      <c r="C47" s="21" t="s">
        <v>121</v>
      </c>
      <c r="D47" s="17">
        <f aca="true" t="shared" si="9" ref="D47:J47">D48+D51</f>
        <v>1622</v>
      </c>
      <c r="E47" s="17">
        <f t="shared" si="9"/>
        <v>1230</v>
      </c>
      <c r="F47" s="17">
        <f t="shared" si="9"/>
        <v>2694</v>
      </c>
      <c r="G47" s="17">
        <f t="shared" si="9"/>
        <v>3972</v>
      </c>
      <c r="H47" s="17">
        <f t="shared" si="9"/>
        <v>4866</v>
      </c>
      <c r="I47" s="17">
        <f t="shared" si="9"/>
        <v>4459</v>
      </c>
      <c r="J47" s="17">
        <f t="shared" si="9"/>
        <v>5294</v>
      </c>
      <c r="K47" s="18">
        <v>4679</v>
      </c>
      <c r="L47" s="18">
        <v>8126.161</v>
      </c>
      <c r="M47" s="18">
        <v>7254.123</v>
      </c>
      <c r="N47" s="18">
        <v>6122.098</v>
      </c>
      <c r="O47" s="3"/>
      <c r="Q47" s="50"/>
    </row>
    <row r="48" spans="1:17" ht="14.25">
      <c r="A48" s="14" t="s">
        <v>122</v>
      </c>
      <c r="B48" s="15" t="s">
        <v>123</v>
      </c>
      <c r="C48" s="21" t="s">
        <v>88</v>
      </c>
      <c r="D48" s="17">
        <f aca="true" t="shared" si="10" ref="D48:J48">D49+D50</f>
        <v>0</v>
      </c>
      <c r="E48" s="17">
        <f t="shared" si="10"/>
        <v>0</v>
      </c>
      <c r="F48" s="17">
        <f t="shared" si="10"/>
        <v>0</v>
      </c>
      <c r="G48" s="17">
        <f t="shared" si="10"/>
        <v>0</v>
      </c>
      <c r="H48" s="17">
        <f t="shared" si="10"/>
        <v>0</v>
      </c>
      <c r="I48" s="17">
        <f t="shared" si="10"/>
        <v>0</v>
      </c>
      <c r="J48" s="17">
        <f t="shared" si="10"/>
        <v>0</v>
      </c>
      <c r="K48" s="18">
        <v>0</v>
      </c>
      <c r="L48" s="18">
        <v>0</v>
      </c>
      <c r="M48" s="18">
        <v>0</v>
      </c>
      <c r="N48" s="18">
        <v>0</v>
      </c>
      <c r="O48" s="3"/>
      <c r="Q48" s="50"/>
    </row>
    <row r="49" spans="1:17" ht="14.25">
      <c r="A49" s="14" t="s">
        <v>124</v>
      </c>
      <c r="B49" s="15" t="s">
        <v>125</v>
      </c>
      <c r="C49" s="21" t="s">
        <v>126</v>
      </c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18"/>
      <c r="O49" s="3"/>
      <c r="Q49" s="50"/>
    </row>
    <row r="50" spans="1:17" ht="14.25">
      <c r="A50" s="14" t="s">
        <v>127</v>
      </c>
      <c r="B50" s="15" t="s">
        <v>128</v>
      </c>
      <c r="C50" s="21" t="s">
        <v>129</v>
      </c>
      <c r="D50" s="19"/>
      <c r="E50" s="19"/>
      <c r="F50" s="19"/>
      <c r="G50" s="19"/>
      <c r="H50" s="19"/>
      <c r="I50" s="19"/>
      <c r="J50" s="19"/>
      <c r="K50" s="18"/>
      <c r="L50" s="18"/>
      <c r="M50" s="18"/>
      <c r="N50" s="18"/>
      <c r="O50" s="3"/>
      <c r="Q50" s="50"/>
    </row>
    <row r="51" spans="1:17" ht="14.25">
      <c r="A51" s="14" t="s">
        <v>130</v>
      </c>
      <c r="B51" s="15" t="s">
        <v>131</v>
      </c>
      <c r="C51" s="21" t="s">
        <v>94</v>
      </c>
      <c r="D51" s="17">
        <f>D52+D53</f>
        <v>1622</v>
      </c>
      <c r="E51" s="17">
        <f>E52+E53</f>
        <v>1230</v>
      </c>
      <c r="F51" s="17">
        <f>F52+F53</f>
        <v>2694</v>
      </c>
      <c r="G51" s="17">
        <f>G52+G53</f>
        <v>3972</v>
      </c>
      <c r="H51" s="17">
        <f>H52+H53</f>
        <v>4866</v>
      </c>
      <c r="I51" s="17">
        <f>I52+I53</f>
        <v>4459</v>
      </c>
      <c r="J51" s="17">
        <v>5294</v>
      </c>
      <c r="K51" s="20">
        <v>4679</v>
      </c>
      <c r="L51" s="20">
        <v>8126.161</v>
      </c>
      <c r="M51" s="20">
        <v>7254.123</v>
      </c>
      <c r="N51" s="20">
        <v>6122.098</v>
      </c>
      <c r="O51" s="3"/>
      <c r="Q51" s="50"/>
    </row>
    <row r="52" spans="1:17" ht="14.25">
      <c r="A52" s="14" t="s">
        <v>132</v>
      </c>
      <c r="B52" s="15" t="s">
        <v>133</v>
      </c>
      <c r="C52" s="21" t="s">
        <v>126</v>
      </c>
      <c r="D52" s="19"/>
      <c r="E52" s="19"/>
      <c r="F52" s="19"/>
      <c r="G52" s="19"/>
      <c r="H52" s="19"/>
      <c r="I52" s="19"/>
      <c r="J52" s="19"/>
      <c r="K52" s="18"/>
      <c r="L52" s="18"/>
      <c r="M52" s="18"/>
      <c r="N52" s="18"/>
      <c r="O52" s="3"/>
      <c r="Q52" s="50"/>
    </row>
    <row r="53" spans="1:17" ht="14.25">
      <c r="A53" s="14" t="s">
        <v>134</v>
      </c>
      <c r="B53" s="15" t="s">
        <v>135</v>
      </c>
      <c r="C53" s="21" t="s">
        <v>129</v>
      </c>
      <c r="D53" s="19">
        <v>1622</v>
      </c>
      <c r="E53" s="19">
        <v>1230</v>
      </c>
      <c r="F53" s="19">
        <v>2694</v>
      </c>
      <c r="G53" s="19">
        <v>3972</v>
      </c>
      <c r="H53" s="19">
        <v>4866</v>
      </c>
      <c r="I53" s="19">
        <v>4459</v>
      </c>
      <c r="J53" s="19">
        <v>5294</v>
      </c>
      <c r="K53" s="20">
        <v>4679</v>
      </c>
      <c r="L53" s="20">
        <v>8126.161</v>
      </c>
      <c r="M53" s="20">
        <v>7254.123</v>
      </c>
      <c r="N53" s="20">
        <v>6122.098</v>
      </c>
      <c r="O53" s="3"/>
      <c r="Q53" s="50"/>
    </row>
    <row r="54" spans="1:17" ht="14.25">
      <c r="A54" s="14" t="s">
        <v>136</v>
      </c>
      <c r="B54" s="15" t="s">
        <v>137</v>
      </c>
      <c r="C54" s="21" t="s">
        <v>138</v>
      </c>
      <c r="D54" s="17">
        <f aca="true" t="shared" si="11" ref="D54:J54">D55+D58+D61+D64</f>
        <v>158016</v>
      </c>
      <c r="E54" s="17">
        <f t="shared" si="11"/>
        <v>219670</v>
      </c>
      <c r="F54" s="17">
        <f t="shared" si="11"/>
        <v>292027</v>
      </c>
      <c r="G54" s="17">
        <f t="shared" si="11"/>
        <v>316902</v>
      </c>
      <c r="H54" s="17">
        <f t="shared" si="11"/>
        <v>622245.9300048321</v>
      </c>
      <c r="I54" s="17">
        <f t="shared" si="11"/>
        <v>651668.228998753</v>
      </c>
      <c r="J54" s="17">
        <f t="shared" si="11"/>
        <v>751063.2779683825</v>
      </c>
      <c r="K54" s="20">
        <v>790884.6630479149</v>
      </c>
      <c r="L54" s="20">
        <v>982634.1761540498</v>
      </c>
      <c r="M54" s="20">
        <v>1099675.6134445807</v>
      </c>
      <c r="N54" s="20">
        <v>1241551.8400327892</v>
      </c>
      <c r="O54" s="3"/>
      <c r="Q54" s="50"/>
    </row>
    <row r="55" spans="1:17" ht="14.25">
      <c r="A55" s="14" t="s">
        <v>139</v>
      </c>
      <c r="B55" s="15" t="s">
        <v>140</v>
      </c>
      <c r="C55" s="21" t="s">
        <v>85</v>
      </c>
      <c r="D55" s="17">
        <f aca="true" t="shared" si="12" ref="D55:J55">D56+D57</f>
        <v>0</v>
      </c>
      <c r="E55" s="17">
        <f t="shared" si="12"/>
        <v>0</v>
      </c>
      <c r="F55" s="17">
        <f t="shared" si="12"/>
        <v>0</v>
      </c>
      <c r="G55" s="17">
        <f t="shared" si="12"/>
        <v>0</v>
      </c>
      <c r="H55" s="17">
        <f t="shared" si="12"/>
        <v>0</v>
      </c>
      <c r="I55" s="17">
        <f t="shared" si="12"/>
        <v>0</v>
      </c>
      <c r="J55" s="17">
        <f t="shared" si="12"/>
        <v>0</v>
      </c>
      <c r="K55" s="18">
        <v>0</v>
      </c>
      <c r="L55" s="18">
        <v>0</v>
      </c>
      <c r="M55" s="18">
        <v>0</v>
      </c>
      <c r="N55" s="18">
        <v>0</v>
      </c>
      <c r="O55" s="3"/>
      <c r="Q55" s="50"/>
    </row>
    <row r="56" spans="1:17" ht="14.25">
      <c r="A56" s="14" t="s">
        <v>141</v>
      </c>
      <c r="B56" s="15" t="s">
        <v>142</v>
      </c>
      <c r="C56" s="21" t="s">
        <v>126</v>
      </c>
      <c r="D56" s="19"/>
      <c r="E56" s="19"/>
      <c r="F56" s="19"/>
      <c r="G56" s="19"/>
      <c r="H56" s="19"/>
      <c r="I56" s="19"/>
      <c r="J56" s="19"/>
      <c r="K56" s="18"/>
      <c r="L56" s="18"/>
      <c r="M56" s="18"/>
      <c r="N56" s="18"/>
      <c r="O56" s="3"/>
      <c r="Q56" s="50"/>
    </row>
    <row r="57" spans="1:17" ht="14.25">
      <c r="A57" s="14" t="s">
        <v>143</v>
      </c>
      <c r="B57" s="15" t="s">
        <v>144</v>
      </c>
      <c r="C57" s="21" t="s">
        <v>129</v>
      </c>
      <c r="D57" s="19"/>
      <c r="E57" s="19"/>
      <c r="F57" s="19"/>
      <c r="G57" s="19"/>
      <c r="H57" s="19"/>
      <c r="I57" s="19"/>
      <c r="J57" s="19"/>
      <c r="K57" s="20"/>
      <c r="L57" s="20"/>
      <c r="M57" s="20"/>
      <c r="N57" s="20"/>
      <c r="O57" s="3"/>
      <c r="Q57" s="50"/>
    </row>
    <row r="58" spans="1:17" ht="14.25">
      <c r="A58" s="14" t="s">
        <v>145</v>
      </c>
      <c r="B58" s="15" t="s">
        <v>146</v>
      </c>
      <c r="C58" s="21" t="s">
        <v>88</v>
      </c>
      <c r="D58" s="17">
        <f aca="true" t="shared" si="13" ref="D58:J58">D59+D60</f>
        <v>0</v>
      </c>
      <c r="E58" s="17">
        <f t="shared" si="13"/>
        <v>0</v>
      </c>
      <c r="F58" s="17">
        <f t="shared" si="13"/>
        <v>0</v>
      </c>
      <c r="G58" s="17">
        <f t="shared" si="13"/>
        <v>0</v>
      </c>
      <c r="H58" s="17">
        <f t="shared" si="13"/>
        <v>0</v>
      </c>
      <c r="I58" s="17">
        <f t="shared" si="13"/>
        <v>0</v>
      </c>
      <c r="J58" s="17">
        <f t="shared" si="13"/>
        <v>0</v>
      </c>
      <c r="K58" s="20">
        <v>0</v>
      </c>
      <c r="L58" s="20">
        <v>0</v>
      </c>
      <c r="M58" s="20">
        <v>0</v>
      </c>
      <c r="N58" s="20">
        <v>0</v>
      </c>
      <c r="O58" s="3"/>
      <c r="Q58" s="50"/>
    </row>
    <row r="59" spans="1:17" ht="14.25">
      <c r="A59" s="14" t="s">
        <v>147</v>
      </c>
      <c r="B59" s="15" t="s">
        <v>148</v>
      </c>
      <c r="C59" s="21" t="s">
        <v>126</v>
      </c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18"/>
      <c r="O59" s="3"/>
      <c r="Q59" s="50"/>
    </row>
    <row r="60" spans="1:17" ht="14.25">
      <c r="A60" s="14" t="s">
        <v>149</v>
      </c>
      <c r="B60" s="15" t="s">
        <v>150</v>
      </c>
      <c r="C60" s="21" t="s">
        <v>129</v>
      </c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20"/>
      <c r="O60" s="3"/>
      <c r="Q60" s="50"/>
    </row>
    <row r="61" spans="1:17" ht="14.25">
      <c r="A61" s="14" t="s">
        <v>151</v>
      </c>
      <c r="B61" s="15" t="s">
        <v>152</v>
      </c>
      <c r="C61" s="21" t="s">
        <v>91</v>
      </c>
      <c r="D61" s="17">
        <f aca="true" t="shared" si="14" ref="D61:J61">D62+D63</f>
        <v>158016</v>
      </c>
      <c r="E61" s="17">
        <f t="shared" si="14"/>
        <v>219670</v>
      </c>
      <c r="F61" s="17">
        <f t="shared" si="14"/>
        <v>177821</v>
      </c>
      <c r="G61" s="17">
        <f t="shared" si="14"/>
        <v>208498</v>
      </c>
      <c r="H61" s="17">
        <f t="shared" si="14"/>
        <v>256201.79529090528</v>
      </c>
      <c r="I61" s="17">
        <f t="shared" si="14"/>
        <v>263257.7920396316</v>
      </c>
      <c r="J61" s="17">
        <f t="shared" si="14"/>
        <v>249302.27796838252</v>
      </c>
      <c r="K61" s="20">
        <v>295721.1446252183</v>
      </c>
      <c r="L61" s="20">
        <v>259430.86005404967</v>
      </c>
      <c r="M61" s="20">
        <v>253733.44044458066</v>
      </c>
      <c r="N61" s="20">
        <v>269721.86225128855</v>
      </c>
      <c r="O61" s="3"/>
      <c r="Q61" s="50"/>
    </row>
    <row r="62" spans="1:17" ht="14.25">
      <c r="A62" s="14" t="s">
        <v>153</v>
      </c>
      <c r="B62" s="15" t="s">
        <v>154</v>
      </c>
      <c r="C62" s="21" t="s">
        <v>126</v>
      </c>
      <c r="D62" s="19">
        <v>158016</v>
      </c>
      <c r="E62" s="19">
        <v>219670</v>
      </c>
      <c r="F62" s="19">
        <v>177821</v>
      </c>
      <c r="G62" s="19">
        <v>208498</v>
      </c>
      <c r="H62" s="19">
        <v>256201.79529090528</v>
      </c>
      <c r="I62" s="19">
        <v>263257.7920396316</v>
      </c>
      <c r="J62" s="19">
        <v>249302.27796838252</v>
      </c>
      <c r="K62" s="18">
        <v>295721.1446252183</v>
      </c>
      <c r="L62" s="18">
        <v>259430.86005404967</v>
      </c>
      <c r="M62" s="18">
        <v>253733.44044458066</v>
      </c>
      <c r="N62" s="18">
        <v>269721.86225128855</v>
      </c>
      <c r="O62" s="3"/>
      <c r="Q62" s="50"/>
    </row>
    <row r="63" spans="1:17" ht="14.25">
      <c r="A63" s="14" t="s">
        <v>155</v>
      </c>
      <c r="B63" s="15" t="s">
        <v>156</v>
      </c>
      <c r="C63" s="21" t="s">
        <v>129</v>
      </c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20"/>
      <c r="O63" s="3"/>
      <c r="Q63" s="50"/>
    </row>
    <row r="64" spans="1:17" ht="14.25">
      <c r="A64" s="14" t="s">
        <v>157</v>
      </c>
      <c r="B64" s="15" t="s">
        <v>158</v>
      </c>
      <c r="C64" s="21" t="s">
        <v>94</v>
      </c>
      <c r="D64" s="17">
        <f aca="true" t="shared" si="15" ref="D64:J64">D65+D67</f>
        <v>0</v>
      </c>
      <c r="E64" s="17">
        <f t="shared" si="15"/>
        <v>0</v>
      </c>
      <c r="F64" s="17">
        <f t="shared" si="15"/>
        <v>114206</v>
      </c>
      <c r="G64" s="17">
        <f t="shared" si="15"/>
        <v>108404</v>
      </c>
      <c r="H64" s="17">
        <f t="shared" si="15"/>
        <v>366044.1347139268</v>
      </c>
      <c r="I64" s="17">
        <f t="shared" si="15"/>
        <v>388410.4369591214</v>
      </c>
      <c r="J64" s="17">
        <f t="shared" si="15"/>
        <v>501761</v>
      </c>
      <c r="K64" s="20">
        <v>495163.51842269656</v>
      </c>
      <c r="L64" s="20">
        <v>723203.3161000002</v>
      </c>
      <c r="M64" s="20">
        <v>845942.1730000001</v>
      </c>
      <c r="N64" s="20">
        <v>971829.9777815006</v>
      </c>
      <c r="O64" s="3"/>
      <c r="P64" s="3"/>
      <c r="Q64" s="50"/>
    </row>
    <row r="65" spans="1:17" ht="14.25">
      <c r="A65" s="14" t="s">
        <v>159</v>
      </c>
      <c r="B65" s="15" t="s">
        <v>160</v>
      </c>
      <c r="C65" s="21" t="s">
        <v>126</v>
      </c>
      <c r="D65" s="19">
        <v>0</v>
      </c>
      <c r="E65" s="19">
        <v>0</v>
      </c>
      <c r="F65" s="19">
        <v>112483</v>
      </c>
      <c r="G65" s="19">
        <v>106476</v>
      </c>
      <c r="H65" s="19">
        <v>364489.1347139268</v>
      </c>
      <c r="I65" s="19">
        <v>386809.4369591214</v>
      </c>
      <c r="J65" s="19">
        <v>500996</v>
      </c>
      <c r="K65" s="18">
        <v>494557.51842269656</v>
      </c>
      <c r="L65" s="18">
        <v>723132.0171000002</v>
      </c>
      <c r="M65" s="18">
        <v>845837.658</v>
      </c>
      <c r="N65" s="18">
        <v>971686.9337815006</v>
      </c>
      <c r="O65" s="3"/>
      <c r="P65" s="3"/>
      <c r="Q65" s="50"/>
    </row>
    <row r="66" spans="1:17" ht="15" thickBot="1">
      <c r="A66" s="14"/>
      <c r="B66" s="15"/>
      <c r="C66" s="31" t="s">
        <v>54</v>
      </c>
      <c r="D66" s="32"/>
      <c r="E66" s="32"/>
      <c r="F66" s="32">
        <v>111486</v>
      </c>
      <c r="G66" s="32">
        <v>91981</v>
      </c>
      <c r="H66" s="32">
        <v>349766.1347139268</v>
      </c>
      <c r="I66" s="32">
        <v>371902.4369591214</v>
      </c>
      <c r="J66" s="32">
        <v>500500</v>
      </c>
      <c r="K66" s="20">
        <v>494123.93142269657</v>
      </c>
      <c r="L66" s="20">
        <v>722188.3101000001</v>
      </c>
      <c r="M66" s="20">
        <v>845157.047</v>
      </c>
      <c r="N66" s="20">
        <v>970706.0377815006</v>
      </c>
      <c r="O66" s="3"/>
      <c r="P66" s="3"/>
      <c r="Q66" s="50"/>
    </row>
    <row r="67" spans="1:17" ht="14.25">
      <c r="A67" s="14" t="s">
        <v>161</v>
      </c>
      <c r="B67" s="15" t="s">
        <v>162</v>
      </c>
      <c r="C67" s="21" t="s">
        <v>129</v>
      </c>
      <c r="D67" s="19">
        <v>0</v>
      </c>
      <c r="E67" s="19">
        <v>0</v>
      </c>
      <c r="F67" s="19">
        <v>1723</v>
      </c>
      <c r="G67" s="19">
        <v>1928</v>
      </c>
      <c r="H67" s="19">
        <v>1555</v>
      </c>
      <c r="I67" s="19">
        <v>1601</v>
      </c>
      <c r="J67" s="19">
        <v>765</v>
      </c>
      <c r="K67" s="48">
        <v>606</v>
      </c>
      <c r="L67" s="48">
        <v>71.299</v>
      </c>
      <c r="M67" s="48">
        <v>104.515</v>
      </c>
      <c r="N67" s="48">
        <v>143.04399999999998</v>
      </c>
      <c r="O67" s="3"/>
      <c r="P67" s="3"/>
      <c r="Q67" s="50"/>
    </row>
    <row r="68" spans="1:17" ht="14.25">
      <c r="A68" s="14" t="s">
        <v>163</v>
      </c>
      <c r="B68" s="15" t="s">
        <v>164</v>
      </c>
      <c r="C68" s="21" t="s">
        <v>165</v>
      </c>
      <c r="D68" s="17">
        <f aca="true" t="shared" si="16" ref="D68:J68">D69+D70+D71+D72</f>
        <v>81734</v>
      </c>
      <c r="E68" s="17">
        <f t="shared" si="16"/>
        <v>9280</v>
      </c>
      <c r="F68" s="17">
        <f t="shared" si="16"/>
        <v>369116</v>
      </c>
      <c r="G68" s="17">
        <f t="shared" si="16"/>
        <v>402445</v>
      </c>
      <c r="H68" s="17">
        <f t="shared" si="16"/>
        <v>289721.13417553017</v>
      </c>
      <c r="I68" s="17">
        <f t="shared" si="16"/>
        <v>308772.7078982343</v>
      </c>
      <c r="J68" s="17">
        <f t="shared" si="16"/>
        <v>341862.043093117</v>
      </c>
      <c r="K68" s="20">
        <v>390976.75963012787</v>
      </c>
      <c r="L68" s="20">
        <v>427786.23047320877</v>
      </c>
      <c r="M68" s="20">
        <v>581936.2128266527</v>
      </c>
      <c r="N68" s="20">
        <v>610737.0400618068</v>
      </c>
      <c r="O68" s="3"/>
      <c r="Q68" s="50"/>
    </row>
    <row r="69" spans="1:17" ht="14.25">
      <c r="A69" s="14" t="s">
        <v>166</v>
      </c>
      <c r="B69" s="15" t="s">
        <v>167</v>
      </c>
      <c r="C69" s="21" t="s">
        <v>85</v>
      </c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0"/>
      <c r="O69" s="3"/>
      <c r="Q69" s="50"/>
    </row>
    <row r="70" spans="1:17" ht="14.25">
      <c r="A70" s="14" t="s">
        <v>168</v>
      </c>
      <c r="B70" s="15" t="s">
        <v>169</v>
      </c>
      <c r="C70" s="21" t="s">
        <v>88</v>
      </c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20"/>
      <c r="O70" s="3"/>
      <c r="Q70" s="50"/>
    </row>
    <row r="71" spans="1:17" ht="14.25">
      <c r="A71" s="14" t="s">
        <v>170</v>
      </c>
      <c r="B71" s="15" t="s">
        <v>171</v>
      </c>
      <c r="C71" s="21" t="s">
        <v>91</v>
      </c>
      <c r="D71" s="19">
        <v>81734</v>
      </c>
      <c r="E71" s="19">
        <v>9280</v>
      </c>
      <c r="F71" s="19">
        <v>213806</v>
      </c>
      <c r="G71" s="19">
        <v>214204</v>
      </c>
      <c r="H71" s="19">
        <v>170241.96074482106</v>
      </c>
      <c r="I71" s="19">
        <v>200066.81876413806</v>
      </c>
      <c r="J71" s="19">
        <v>242360.043093117</v>
      </c>
      <c r="K71" s="20">
        <v>267499.0634532667</v>
      </c>
      <c r="L71" s="20">
        <v>307953.86117320874</v>
      </c>
      <c r="M71" s="20">
        <v>300661.32172665274</v>
      </c>
      <c r="N71" s="20">
        <v>241402.73021702055</v>
      </c>
      <c r="O71" s="3"/>
      <c r="Q71" s="50"/>
    </row>
    <row r="72" spans="1:17" ht="14.25">
      <c r="A72" s="14" t="s">
        <v>172</v>
      </c>
      <c r="B72" s="15" t="s">
        <v>173</v>
      </c>
      <c r="C72" s="21" t="s">
        <v>94</v>
      </c>
      <c r="D72" s="19">
        <f>D73</f>
        <v>0</v>
      </c>
      <c r="E72" s="19">
        <f>E73</f>
        <v>0</v>
      </c>
      <c r="F72" s="19">
        <f>F73</f>
        <v>155310</v>
      </c>
      <c r="G72" s="19">
        <f>G73</f>
        <v>188241</v>
      </c>
      <c r="H72" s="19">
        <f>H73</f>
        <v>119479.1734307091</v>
      </c>
      <c r="I72" s="19">
        <f>I73</f>
        <v>108705.88913409623</v>
      </c>
      <c r="J72" s="19">
        <f>J73</f>
        <v>99502</v>
      </c>
      <c r="K72" s="20">
        <v>123477.69617686118</v>
      </c>
      <c r="L72" s="20">
        <v>119832.3693</v>
      </c>
      <c r="M72" s="20">
        <v>281274.8911</v>
      </c>
      <c r="N72" s="20">
        <v>369334.30984478624</v>
      </c>
      <c r="O72" s="3"/>
      <c r="Q72" s="50"/>
    </row>
    <row r="73" spans="1:17" ht="14.25">
      <c r="A73" s="14"/>
      <c r="B73" s="15"/>
      <c r="C73" s="24" t="s">
        <v>54</v>
      </c>
      <c r="D73" s="25"/>
      <c r="E73" s="25"/>
      <c r="F73" s="25">
        <v>155310</v>
      </c>
      <c r="G73" s="25">
        <v>188241</v>
      </c>
      <c r="H73" s="25">
        <v>119479.1734307091</v>
      </c>
      <c r="I73" s="25">
        <v>108705.88913409623</v>
      </c>
      <c r="J73" s="25">
        <v>99502</v>
      </c>
      <c r="K73" s="20">
        <v>123477.69617686118</v>
      </c>
      <c r="L73" s="20">
        <v>119832.3693</v>
      </c>
      <c r="M73" s="20">
        <v>281274.8911</v>
      </c>
      <c r="N73" s="20">
        <v>369310.77784478624</v>
      </c>
      <c r="O73" s="3"/>
      <c r="Q73" s="50"/>
    </row>
    <row r="74" spans="1:17" ht="14.25">
      <c r="A74" s="14" t="s">
        <v>174</v>
      </c>
      <c r="B74" s="15" t="s">
        <v>175</v>
      </c>
      <c r="C74" s="21" t="s">
        <v>176</v>
      </c>
      <c r="D74" s="17">
        <f aca="true" t="shared" si="17" ref="D74:J74">D75+D78+D81+D84</f>
        <v>2608</v>
      </c>
      <c r="E74" s="17">
        <f t="shared" si="17"/>
        <v>727</v>
      </c>
      <c r="F74" s="17">
        <f t="shared" si="17"/>
        <v>574</v>
      </c>
      <c r="G74" s="17">
        <f t="shared" si="17"/>
        <v>422226</v>
      </c>
      <c r="H74" s="17">
        <f t="shared" si="17"/>
        <v>331062.4498228255</v>
      </c>
      <c r="I74" s="17">
        <f t="shared" si="17"/>
        <v>443161.0864417519</v>
      </c>
      <c r="J74" s="17">
        <f t="shared" si="17"/>
        <v>196957.08953948776</v>
      </c>
      <c r="K74" s="20">
        <v>317871.44115460064</v>
      </c>
      <c r="L74" s="20">
        <v>295758.9246402076</v>
      </c>
      <c r="M74" s="20">
        <v>297894.23794122325</v>
      </c>
      <c r="N74" s="20">
        <v>350792.6016381816</v>
      </c>
      <c r="O74" s="3"/>
      <c r="Q74" s="50"/>
    </row>
    <row r="75" spans="1:17" ht="14.25">
      <c r="A75" s="14" t="s">
        <v>177</v>
      </c>
      <c r="B75" s="15" t="s">
        <v>178</v>
      </c>
      <c r="C75" s="21" t="s">
        <v>85</v>
      </c>
      <c r="D75" s="17">
        <f aca="true" t="shared" si="18" ref="D75:J75">D76+D77</f>
        <v>0</v>
      </c>
      <c r="E75" s="17">
        <f t="shared" si="18"/>
        <v>0</v>
      </c>
      <c r="F75" s="17">
        <f t="shared" si="18"/>
        <v>0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8">
        <v>0</v>
      </c>
      <c r="L75" s="18">
        <v>0</v>
      </c>
      <c r="M75" s="18">
        <v>0</v>
      </c>
      <c r="N75" s="18">
        <v>0</v>
      </c>
      <c r="O75" s="3"/>
      <c r="Q75" s="50"/>
    </row>
    <row r="76" spans="1:17" ht="14.25">
      <c r="A76" s="14" t="s">
        <v>179</v>
      </c>
      <c r="B76" s="15" t="s">
        <v>180</v>
      </c>
      <c r="C76" s="21" t="s">
        <v>126</v>
      </c>
      <c r="D76" s="19"/>
      <c r="E76" s="19"/>
      <c r="F76" s="19"/>
      <c r="G76" s="19"/>
      <c r="H76" s="19"/>
      <c r="I76" s="19"/>
      <c r="J76" s="19"/>
      <c r="K76" s="18"/>
      <c r="L76" s="18"/>
      <c r="M76" s="18"/>
      <c r="N76" s="18"/>
      <c r="O76" s="3"/>
      <c r="Q76" s="50"/>
    </row>
    <row r="77" spans="1:17" ht="14.25">
      <c r="A77" s="14" t="s">
        <v>181</v>
      </c>
      <c r="B77" s="15" t="s">
        <v>182</v>
      </c>
      <c r="C77" s="21" t="s">
        <v>129</v>
      </c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20">
        <v>0</v>
      </c>
      <c r="O77" s="3"/>
      <c r="Q77" s="50"/>
    </row>
    <row r="78" spans="1:17" ht="14.25">
      <c r="A78" s="14" t="s">
        <v>183</v>
      </c>
      <c r="B78" s="15" t="s">
        <v>184</v>
      </c>
      <c r="C78" s="21" t="s">
        <v>88</v>
      </c>
      <c r="D78" s="17">
        <f aca="true" t="shared" si="19" ref="D78:J78">D79+D80</f>
        <v>0</v>
      </c>
      <c r="E78" s="17">
        <f t="shared" si="19"/>
        <v>0</v>
      </c>
      <c r="F78" s="17">
        <f t="shared" si="19"/>
        <v>0</v>
      </c>
      <c r="G78" s="17">
        <f t="shared" si="19"/>
        <v>0</v>
      </c>
      <c r="H78" s="17">
        <f t="shared" si="19"/>
        <v>0</v>
      </c>
      <c r="I78" s="17">
        <f t="shared" si="19"/>
        <v>0</v>
      </c>
      <c r="J78" s="17">
        <f t="shared" si="19"/>
        <v>0</v>
      </c>
      <c r="K78" s="20">
        <v>0</v>
      </c>
      <c r="L78" s="20">
        <v>0</v>
      </c>
      <c r="M78" s="20">
        <v>0</v>
      </c>
      <c r="N78" s="20">
        <v>0</v>
      </c>
      <c r="O78" s="3"/>
      <c r="Q78" s="50"/>
    </row>
    <row r="79" spans="1:17" ht="14.25">
      <c r="A79" s="14" t="s">
        <v>185</v>
      </c>
      <c r="B79" s="15" t="s">
        <v>186</v>
      </c>
      <c r="C79" s="21" t="s">
        <v>126</v>
      </c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18"/>
      <c r="O79" s="3"/>
      <c r="Q79" s="50"/>
    </row>
    <row r="80" spans="1:17" ht="14.25">
      <c r="A80" s="14" t="s">
        <v>187</v>
      </c>
      <c r="B80" s="15" t="s">
        <v>188</v>
      </c>
      <c r="C80" s="21" t="s">
        <v>129</v>
      </c>
      <c r="D80" s="19"/>
      <c r="E80" s="19"/>
      <c r="F80" s="19"/>
      <c r="G80" s="19"/>
      <c r="H80" s="19"/>
      <c r="I80" s="19"/>
      <c r="J80" s="19"/>
      <c r="L80" s="11"/>
      <c r="M80" s="11"/>
      <c r="N80" s="38"/>
      <c r="O80" s="3"/>
      <c r="Q80" s="50"/>
    </row>
    <row r="81" spans="1:17" ht="14.25">
      <c r="A81" s="14" t="s">
        <v>189</v>
      </c>
      <c r="B81" s="15" t="s">
        <v>190</v>
      </c>
      <c r="C81" s="21" t="s">
        <v>91</v>
      </c>
      <c r="D81" s="17">
        <f>D82+D83</f>
        <v>2608</v>
      </c>
      <c r="E81" s="17">
        <f>E82+E83</f>
        <v>727</v>
      </c>
      <c r="F81" s="17">
        <f>F82+F83</f>
        <v>574</v>
      </c>
      <c r="G81" s="17">
        <f>G82+G83</f>
        <v>5337</v>
      </c>
      <c r="H81" s="17">
        <f>H82+H83</f>
        <v>13466.705920978018</v>
      </c>
      <c r="I81" s="17">
        <f>I82+I83</f>
        <v>16632.87668155207</v>
      </c>
      <c r="J81" s="17">
        <f>J82+J83</f>
        <v>1564.0895394877596</v>
      </c>
      <c r="K81" s="20">
        <v>1721.634376696005</v>
      </c>
      <c r="L81" s="20">
        <v>1435.6959402076577</v>
      </c>
      <c r="M81" s="20">
        <v>2071.2664412232484</v>
      </c>
      <c r="N81" s="20">
        <v>1769.3447509915045</v>
      </c>
      <c r="O81" s="3"/>
      <c r="Q81" s="50"/>
    </row>
    <row r="82" spans="1:17" ht="14.25">
      <c r="A82" s="14" t="s">
        <v>191</v>
      </c>
      <c r="B82" s="15" t="s">
        <v>192</v>
      </c>
      <c r="C82" s="21" t="s">
        <v>126</v>
      </c>
      <c r="D82" s="19"/>
      <c r="E82" s="19"/>
      <c r="F82" s="19"/>
      <c r="G82" s="19"/>
      <c r="H82" s="19"/>
      <c r="I82" s="19"/>
      <c r="J82" s="19"/>
      <c r="K82" s="18"/>
      <c r="L82" s="18"/>
      <c r="M82" s="18"/>
      <c r="N82" s="18"/>
      <c r="O82" s="3"/>
      <c r="Q82" s="50"/>
    </row>
    <row r="83" spans="1:17" ht="14.25">
      <c r="A83" s="14" t="s">
        <v>193</v>
      </c>
      <c r="B83" s="15" t="s">
        <v>194</v>
      </c>
      <c r="C83" s="21" t="s">
        <v>129</v>
      </c>
      <c r="D83" s="19">
        <v>2608</v>
      </c>
      <c r="E83" s="19">
        <v>727</v>
      </c>
      <c r="F83" s="19">
        <v>574</v>
      </c>
      <c r="G83" s="19">
        <v>5337</v>
      </c>
      <c r="H83" s="19">
        <v>13466.705920978018</v>
      </c>
      <c r="I83" s="19">
        <v>16632.87668155207</v>
      </c>
      <c r="J83" s="19">
        <v>1564.0895394877596</v>
      </c>
      <c r="K83" s="20">
        <v>1721.634376696005</v>
      </c>
      <c r="L83" s="20">
        <v>1435.6959402076577</v>
      </c>
      <c r="M83" s="20">
        <v>2071.2664412232484</v>
      </c>
      <c r="N83" s="20">
        <v>1769.3447509915045</v>
      </c>
      <c r="O83" s="3"/>
      <c r="Q83" s="50"/>
    </row>
    <row r="84" spans="1:17" ht="14.25">
      <c r="A84" s="14" t="s">
        <v>195</v>
      </c>
      <c r="B84" s="15" t="s">
        <v>196</v>
      </c>
      <c r="C84" s="21" t="s">
        <v>94</v>
      </c>
      <c r="D84" s="17">
        <f>D85+D87</f>
        <v>0</v>
      </c>
      <c r="E84" s="17">
        <f>E85+E87</f>
        <v>0</v>
      </c>
      <c r="F84" s="17">
        <f>F85+F87</f>
        <v>0</v>
      </c>
      <c r="G84" s="17">
        <f>G85+G87</f>
        <v>416889</v>
      </c>
      <c r="H84" s="17">
        <f>H85+H87</f>
        <v>317595.74390184745</v>
      </c>
      <c r="I84" s="17">
        <f>I85+I87</f>
        <v>426528.2097601998</v>
      </c>
      <c r="J84" s="17">
        <f>J85+J87</f>
        <v>195393</v>
      </c>
      <c r="K84" s="20">
        <v>316149.8067779046</v>
      </c>
      <c r="L84" s="20">
        <v>294323.2287</v>
      </c>
      <c r="M84" s="20">
        <v>295822.9715</v>
      </c>
      <c r="N84" s="20">
        <v>349023.2568871901</v>
      </c>
      <c r="O84" s="3"/>
      <c r="Q84" s="50"/>
    </row>
    <row r="85" spans="1:17" ht="14.25">
      <c r="A85" s="14" t="s">
        <v>197</v>
      </c>
      <c r="B85" s="15" t="s">
        <v>198</v>
      </c>
      <c r="C85" s="21" t="s">
        <v>126</v>
      </c>
      <c r="D85" s="19">
        <f>D86</f>
        <v>0</v>
      </c>
      <c r="E85" s="19">
        <f>E86</f>
        <v>0</v>
      </c>
      <c r="F85" s="19">
        <f>F86</f>
        <v>0</v>
      </c>
      <c r="G85" s="19">
        <f>G86</f>
        <v>416889</v>
      </c>
      <c r="H85" s="19">
        <f>H86</f>
        <v>317595.74390184745</v>
      </c>
      <c r="I85" s="19">
        <f>I86</f>
        <v>426528.2097601998</v>
      </c>
      <c r="J85" s="19">
        <f>J86</f>
        <v>195393</v>
      </c>
      <c r="K85" s="18">
        <v>316149.8067779046</v>
      </c>
      <c r="L85" s="18">
        <v>294323.2287</v>
      </c>
      <c r="M85" s="18">
        <v>295822.9715</v>
      </c>
      <c r="N85" s="18">
        <v>349023.2568871901</v>
      </c>
      <c r="O85" s="3"/>
      <c r="Q85" s="50"/>
    </row>
    <row r="86" spans="1:17" ht="14.25">
      <c r="A86" s="14"/>
      <c r="B86" s="15"/>
      <c r="C86" s="24" t="s">
        <v>54</v>
      </c>
      <c r="D86" s="25"/>
      <c r="E86" s="25"/>
      <c r="F86" s="25"/>
      <c r="G86" s="25">
        <v>416889</v>
      </c>
      <c r="H86" s="25">
        <v>317595.74390184745</v>
      </c>
      <c r="I86" s="25">
        <v>426528.2097601998</v>
      </c>
      <c r="J86" s="25">
        <v>195393</v>
      </c>
      <c r="K86" s="20">
        <v>316149.8067779046</v>
      </c>
      <c r="L86" s="20">
        <v>294323.2287</v>
      </c>
      <c r="M86" s="20">
        <v>295822.9715</v>
      </c>
      <c r="N86" s="20">
        <v>349023.2568871901</v>
      </c>
      <c r="O86" s="3"/>
      <c r="Q86" s="50"/>
    </row>
    <row r="87" spans="1:17" ht="14.25">
      <c r="A87" s="14" t="s">
        <v>199</v>
      </c>
      <c r="B87" s="15" t="s">
        <v>200</v>
      </c>
      <c r="C87" s="21" t="s">
        <v>129</v>
      </c>
      <c r="D87" s="19"/>
      <c r="E87" s="19"/>
      <c r="F87" s="19"/>
      <c r="G87" s="19"/>
      <c r="H87" s="19"/>
      <c r="I87" s="19"/>
      <c r="J87" s="19"/>
      <c r="K87" s="26"/>
      <c r="L87" s="26"/>
      <c r="M87" s="26"/>
      <c r="N87" s="26"/>
      <c r="O87" s="3"/>
      <c r="Q87" s="50"/>
    </row>
    <row r="88" spans="1:17" ht="14.25">
      <c r="A88" s="14" t="s">
        <v>27</v>
      </c>
      <c r="B88" s="15" t="s">
        <v>28</v>
      </c>
      <c r="C88" s="21" t="s">
        <v>29</v>
      </c>
      <c r="D88" s="19">
        <f>D89+D90+D91+D92+D101</f>
        <v>51386</v>
      </c>
      <c r="E88" s="19">
        <f>E89+E90+E91+E92+E101</f>
        <v>56535</v>
      </c>
      <c r="F88" s="19">
        <f>F89+F90+F91+F92+F101</f>
        <v>69741</v>
      </c>
      <c r="G88" s="19">
        <f>G89+G90+G91+G92+G101</f>
        <v>79064.12229746999</v>
      </c>
      <c r="H88" s="19">
        <f>H89+H90+H91+H92+H101</f>
        <v>81474</v>
      </c>
      <c r="I88" s="19">
        <f>I89+I90+I91+I92+I101+1</f>
        <v>92988.44636131</v>
      </c>
      <c r="J88" s="19">
        <f>J89+J90+J91+J92+J101</f>
        <v>105009.34682723</v>
      </c>
      <c r="K88" s="20">
        <v>124341.982339922</v>
      </c>
      <c r="L88" s="20">
        <v>152900.82534552345</v>
      </c>
      <c r="M88" s="20">
        <v>178854.9570923274</v>
      </c>
      <c r="N88" s="20">
        <v>200348.68133287434</v>
      </c>
      <c r="O88" s="3"/>
      <c r="Q88" s="50"/>
    </row>
    <row r="89" spans="1:17" ht="14.25">
      <c r="A89" s="14" t="s">
        <v>201</v>
      </c>
      <c r="B89" s="15" t="s">
        <v>202</v>
      </c>
      <c r="C89" s="21" t="s">
        <v>203</v>
      </c>
      <c r="D89" s="19">
        <v>1170</v>
      </c>
      <c r="E89" s="19">
        <v>1296</v>
      </c>
      <c r="F89" s="19">
        <v>3783</v>
      </c>
      <c r="G89" s="19">
        <v>4850.12229747</v>
      </c>
      <c r="H89" s="19">
        <v>5748</v>
      </c>
      <c r="I89" s="19">
        <v>6399</v>
      </c>
      <c r="J89" s="19">
        <v>4536</v>
      </c>
      <c r="K89" s="20">
        <v>9657.0939533</v>
      </c>
      <c r="L89" s="20">
        <v>10887.44390253</v>
      </c>
      <c r="M89" s="20">
        <v>16674.61431718</v>
      </c>
      <c r="N89" s="20">
        <v>17357.96307804</v>
      </c>
      <c r="O89" s="3"/>
      <c r="Q89" s="50"/>
    </row>
    <row r="90" spans="1:17" ht="14.25">
      <c r="A90" s="14" t="s">
        <v>204</v>
      </c>
      <c r="B90" s="15" t="s">
        <v>205</v>
      </c>
      <c r="C90" s="21" t="s">
        <v>206</v>
      </c>
      <c r="D90" s="19">
        <v>826</v>
      </c>
      <c r="E90" s="19">
        <v>842</v>
      </c>
      <c r="F90" s="19">
        <v>4727</v>
      </c>
      <c r="G90" s="19">
        <v>4675</v>
      </c>
      <c r="H90" s="19">
        <v>4484</v>
      </c>
      <c r="I90" s="19">
        <v>4687.936444649999</v>
      </c>
      <c r="J90" s="19">
        <v>4630.34682723</v>
      </c>
      <c r="K90" s="20">
        <v>4595.6331341899995</v>
      </c>
      <c r="L90" s="20">
        <v>4978.29815829</v>
      </c>
      <c r="M90" s="20">
        <v>4337.60612934</v>
      </c>
      <c r="N90" s="20">
        <v>4278.37098002</v>
      </c>
      <c r="O90" s="3"/>
      <c r="Q90" s="50"/>
    </row>
    <row r="91" spans="1:17" ht="14.25">
      <c r="A91" s="14" t="s">
        <v>207</v>
      </c>
      <c r="B91" s="15" t="s">
        <v>208</v>
      </c>
      <c r="C91" s="21" t="s">
        <v>209</v>
      </c>
      <c r="D91" s="17">
        <v>314</v>
      </c>
      <c r="E91" s="17">
        <v>643</v>
      </c>
      <c r="F91" s="17">
        <v>625</v>
      </c>
      <c r="G91" s="17">
        <v>1033</v>
      </c>
      <c r="H91" s="17">
        <v>1420</v>
      </c>
      <c r="I91" s="17">
        <v>1579</v>
      </c>
      <c r="J91" s="17">
        <v>1751</v>
      </c>
      <c r="K91" s="20">
        <v>1768.194239552</v>
      </c>
      <c r="L91" s="20">
        <v>1600.21502435344</v>
      </c>
      <c r="M91" s="20">
        <v>1454.8429065473872</v>
      </c>
      <c r="N91" s="20">
        <v>1008.652255914373</v>
      </c>
      <c r="O91" s="3"/>
      <c r="Q91" s="50"/>
    </row>
    <row r="92" spans="1:17" ht="14.25">
      <c r="A92" s="14" t="s">
        <v>210</v>
      </c>
      <c r="B92" s="15" t="s">
        <v>211</v>
      </c>
      <c r="C92" s="21" t="s">
        <v>368</v>
      </c>
      <c r="D92" s="17">
        <f>D93+D96</f>
        <v>49076</v>
      </c>
      <c r="E92" s="17">
        <f>E93+E96</f>
        <v>53754</v>
      </c>
      <c r="F92" s="17">
        <f>F93+F96</f>
        <v>60606</v>
      </c>
      <c r="G92" s="17">
        <f>G93+G96</f>
        <v>68506</v>
      </c>
      <c r="H92" s="17">
        <f>H93+H96</f>
        <v>69822</v>
      </c>
      <c r="I92" s="17">
        <f>I93+I96</f>
        <v>80321.50991666</v>
      </c>
      <c r="J92" s="17">
        <f>J93+J96</f>
        <v>94092</v>
      </c>
      <c r="K92" s="20">
        <v>108321.06101288</v>
      </c>
      <c r="L92" s="20">
        <v>135434.86826035002</v>
      </c>
      <c r="M92" s="20">
        <v>156387.89373926</v>
      </c>
      <c r="N92" s="20">
        <v>177703.69501889998</v>
      </c>
      <c r="O92" s="3"/>
      <c r="Q92" s="50"/>
    </row>
    <row r="93" spans="1:17" ht="14.25">
      <c r="A93" s="14" t="s">
        <v>212</v>
      </c>
      <c r="B93" s="15" t="s">
        <v>213</v>
      </c>
      <c r="C93" s="21" t="s">
        <v>165</v>
      </c>
      <c r="D93" s="19">
        <v>37256</v>
      </c>
      <c r="E93" s="19">
        <v>41357</v>
      </c>
      <c r="F93" s="19">
        <v>48834</v>
      </c>
      <c r="G93" s="19">
        <v>50575</v>
      </c>
      <c r="H93" s="19">
        <v>49690</v>
      </c>
      <c r="I93" s="19">
        <v>52230</v>
      </c>
      <c r="J93" s="19">
        <v>65670</v>
      </c>
      <c r="K93" s="20">
        <v>77384.43607851</v>
      </c>
      <c r="L93" s="20">
        <v>37565.852503869995</v>
      </c>
      <c r="M93" s="20">
        <v>29333.72743607</v>
      </c>
      <c r="N93" s="20">
        <v>40148.109659429996</v>
      </c>
      <c r="O93" s="3"/>
      <c r="Q93" s="50"/>
    </row>
    <row r="94" spans="1:17" ht="14.25">
      <c r="A94" s="14" t="s">
        <v>214</v>
      </c>
      <c r="B94" s="15" t="s">
        <v>215</v>
      </c>
      <c r="C94" s="21" t="s">
        <v>216</v>
      </c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20"/>
      <c r="O94" s="3"/>
      <c r="Q94" s="50"/>
    </row>
    <row r="95" spans="1:17" ht="14.25">
      <c r="A95" s="14" t="s">
        <v>217</v>
      </c>
      <c r="B95" s="15" t="s">
        <v>218</v>
      </c>
      <c r="C95" s="21" t="s">
        <v>219</v>
      </c>
      <c r="D95" s="19"/>
      <c r="E95" s="19"/>
      <c r="F95" s="19"/>
      <c r="G95" s="19"/>
      <c r="H95" s="19"/>
      <c r="I95" s="19"/>
      <c r="J95" s="19"/>
      <c r="K95" s="20"/>
      <c r="L95" s="20"/>
      <c r="M95" s="20"/>
      <c r="N95" s="20"/>
      <c r="O95" s="3"/>
      <c r="Q95" s="50"/>
    </row>
    <row r="96" spans="1:17" ht="14.25">
      <c r="A96" s="14" t="s">
        <v>220</v>
      </c>
      <c r="B96" s="15" t="s">
        <v>221</v>
      </c>
      <c r="C96" s="21" t="s">
        <v>222</v>
      </c>
      <c r="D96" s="19">
        <f>D97+D98+D99</f>
        <v>11820</v>
      </c>
      <c r="E96" s="19">
        <f>E97+E98+E99</f>
        <v>12397</v>
      </c>
      <c r="F96" s="19">
        <f>F97+F98+F99</f>
        <v>11772</v>
      </c>
      <c r="G96" s="19">
        <f>G97+G98+G99</f>
        <v>17931</v>
      </c>
      <c r="H96" s="19">
        <f>H97+H98+H99</f>
        <v>20132</v>
      </c>
      <c r="I96" s="19">
        <f>I97+I98+I99</f>
        <v>28091.50991666</v>
      </c>
      <c r="J96" s="19">
        <f>J97+J98+J99</f>
        <v>28422</v>
      </c>
      <c r="K96" s="20">
        <v>30936.62493437</v>
      </c>
      <c r="L96" s="20">
        <v>97869.01575648002</v>
      </c>
      <c r="M96" s="20">
        <v>123453.15630318999</v>
      </c>
      <c r="N96" s="20">
        <v>127510.44535947</v>
      </c>
      <c r="O96" s="3"/>
      <c r="Q96" s="50"/>
    </row>
    <row r="97" spans="1:17" ht="15.75" customHeight="1">
      <c r="A97" s="14" t="s">
        <v>223</v>
      </c>
      <c r="B97" s="15" t="s">
        <v>224</v>
      </c>
      <c r="C97" s="21" t="s">
        <v>225</v>
      </c>
      <c r="D97" s="19"/>
      <c r="E97" s="19"/>
      <c r="F97" s="19"/>
      <c r="G97" s="19"/>
      <c r="H97" s="19"/>
      <c r="I97" s="19"/>
      <c r="J97" s="19"/>
      <c r="K97" s="20"/>
      <c r="L97" s="20"/>
      <c r="M97" s="20"/>
      <c r="N97" s="20"/>
      <c r="O97" s="3"/>
      <c r="Q97" s="50"/>
    </row>
    <row r="98" spans="1:17" ht="15.75" customHeight="1">
      <c r="A98" s="14" t="s">
        <v>226</v>
      </c>
      <c r="B98" s="15" t="s">
        <v>227</v>
      </c>
      <c r="C98" s="21" t="s">
        <v>82</v>
      </c>
      <c r="D98" s="19"/>
      <c r="E98" s="19"/>
      <c r="F98" s="19"/>
      <c r="G98" s="19"/>
      <c r="H98" s="19"/>
      <c r="I98" s="19"/>
      <c r="J98" s="19">
        <v>28422</v>
      </c>
      <c r="K98" s="20">
        <v>30936.62493437</v>
      </c>
      <c r="L98" s="20">
        <v>97869.01575648002</v>
      </c>
      <c r="M98" s="20">
        <v>123453.15630318999</v>
      </c>
      <c r="N98" s="20">
        <v>127510.44535947</v>
      </c>
      <c r="O98" s="3"/>
      <c r="Q98" s="50"/>
    </row>
    <row r="99" spans="1:17" ht="15.75" customHeight="1">
      <c r="A99" s="14" t="s">
        <v>228</v>
      </c>
      <c r="B99" s="15" t="s">
        <v>229</v>
      </c>
      <c r="C99" s="21" t="s">
        <v>230</v>
      </c>
      <c r="D99" s="19">
        <v>11820</v>
      </c>
      <c r="E99" s="19">
        <v>12397</v>
      </c>
      <c r="F99" s="19">
        <v>11772</v>
      </c>
      <c r="G99" s="19">
        <v>17931</v>
      </c>
      <c r="H99" s="19">
        <v>20132</v>
      </c>
      <c r="I99" s="19">
        <v>28091.50991666</v>
      </c>
      <c r="J99" s="19"/>
      <c r="K99" s="20"/>
      <c r="L99" s="20"/>
      <c r="M99" s="20"/>
      <c r="N99" s="20"/>
      <c r="O99" s="3"/>
      <c r="Q99" s="50"/>
    </row>
    <row r="100" spans="1:17" ht="15.75" customHeight="1">
      <c r="A100" s="14" t="s">
        <v>231</v>
      </c>
      <c r="B100" s="15" t="s">
        <v>232</v>
      </c>
      <c r="C100" s="21" t="s">
        <v>233</v>
      </c>
      <c r="D100" s="19"/>
      <c r="E100" s="19"/>
      <c r="F100" s="19"/>
      <c r="G100" s="19"/>
      <c r="H100" s="19"/>
      <c r="I100" s="19"/>
      <c r="J100" s="19"/>
      <c r="K100" s="20"/>
      <c r="L100" s="20"/>
      <c r="M100" s="20"/>
      <c r="N100" s="20"/>
      <c r="O100" s="3"/>
      <c r="Q100" s="50"/>
    </row>
    <row r="101" spans="1:17" ht="15.75" customHeight="1">
      <c r="A101" s="14" t="s">
        <v>234</v>
      </c>
      <c r="B101" s="15" t="s">
        <v>235</v>
      </c>
      <c r="C101" s="21" t="s">
        <v>369</v>
      </c>
      <c r="D101" s="19"/>
      <c r="E101" s="19"/>
      <c r="F101" s="19"/>
      <c r="G101" s="19"/>
      <c r="H101" s="19"/>
      <c r="I101" s="19"/>
      <c r="J101" s="19">
        <v>0</v>
      </c>
      <c r="K101" s="20">
        <v>0</v>
      </c>
      <c r="L101" s="20">
        <v>0</v>
      </c>
      <c r="M101" s="20">
        <v>3601.01</v>
      </c>
      <c r="N101" s="20">
        <v>10045.14</v>
      </c>
      <c r="O101" s="3"/>
      <c r="Q101" s="50"/>
    </row>
    <row r="102" spans="1:17" ht="15.75" customHeight="1">
      <c r="A102" s="14"/>
      <c r="B102" s="34"/>
      <c r="C102" s="35"/>
      <c r="D102" s="19"/>
      <c r="E102" s="19"/>
      <c r="F102" s="19"/>
      <c r="G102" s="19"/>
      <c r="H102" s="19"/>
      <c r="I102" s="28"/>
      <c r="J102" s="19"/>
      <c r="K102" s="20"/>
      <c r="L102" s="20"/>
      <c r="M102" s="20"/>
      <c r="N102" s="20"/>
      <c r="O102" s="3"/>
      <c r="Q102" s="50"/>
    </row>
    <row r="103" spans="1:15" s="4" customFormat="1" ht="15.75" customHeight="1">
      <c r="A103" s="2" t="s">
        <v>30</v>
      </c>
      <c r="B103" s="49" t="s">
        <v>31</v>
      </c>
      <c r="C103" s="16" t="s">
        <v>32</v>
      </c>
      <c r="D103" s="45">
        <f>D104+D113+D132+D138</f>
        <v>308906.23321401</v>
      </c>
      <c r="E103" s="45">
        <f>E104+E113+E132+E138</f>
        <v>311049.12529336</v>
      </c>
      <c r="F103" s="45">
        <f>F104+F113+F132+F138</f>
        <v>7238754.29647364</v>
      </c>
      <c r="G103" s="45">
        <f>G104+G113+G132+G138-1</f>
        <v>9730399.749999322</v>
      </c>
      <c r="H103" s="45">
        <f>H104+H113+H132+H138-1</f>
        <v>11670151.905965425</v>
      </c>
      <c r="I103" s="45">
        <f>I104+I113+I132+I138+3</f>
        <v>12608083.819272531</v>
      </c>
      <c r="J103" s="45">
        <f>J104+J113+J132+J138-1</f>
        <v>11821691.227322817</v>
      </c>
      <c r="K103" s="46">
        <f>K104+K113+K132+K138</f>
        <v>13631046.596884295</v>
      </c>
      <c r="L103" s="46">
        <f>L104+L113+L132+L138</f>
        <v>14646351.462103304</v>
      </c>
      <c r="M103" s="46">
        <f>M104+M113+M132+M138</f>
        <v>15016000.592775272</v>
      </c>
      <c r="N103" s="46">
        <f>N104+N113+N132+N138</f>
        <v>15498582.47563894</v>
      </c>
      <c r="O103" s="50"/>
    </row>
    <row r="104" spans="1:20" ht="15.75" customHeight="1">
      <c r="A104" s="14" t="s">
        <v>33</v>
      </c>
      <c r="B104" s="15" t="s">
        <v>34</v>
      </c>
      <c r="C104" s="21" t="s">
        <v>35</v>
      </c>
      <c r="D104" s="17">
        <f aca="true" t="shared" si="20" ref="D104:J104">D105+D109</f>
        <v>0</v>
      </c>
      <c r="E104" s="17">
        <f t="shared" si="20"/>
        <v>0</v>
      </c>
      <c r="F104" s="17">
        <f t="shared" si="20"/>
        <v>5423135</v>
      </c>
      <c r="G104" s="17">
        <f t="shared" si="20"/>
        <v>5630481</v>
      </c>
      <c r="H104" s="17">
        <f t="shared" si="20"/>
        <v>8789160.91863166</v>
      </c>
      <c r="I104" s="17">
        <f t="shared" si="20"/>
        <v>9541086.48777136</v>
      </c>
      <c r="J104" s="17">
        <f t="shared" si="20"/>
        <v>7997759</v>
      </c>
      <c r="K104" s="18">
        <v>9475005.549099674</v>
      </c>
      <c r="L104" s="18">
        <v>10016678.912167965</v>
      </c>
      <c r="M104" s="18">
        <v>10202635.67438959</v>
      </c>
      <c r="N104" s="18">
        <v>11091842.045388058</v>
      </c>
      <c r="O104" s="3"/>
      <c r="P104" s="3"/>
      <c r="Q104" s="3"/>
      <c r="R104" s="3"/>
      <c r="S104" s="3"/>
      <c r="T104" s="3"/>
    </row>
    <row r="105" spans="1:17" ht="15.75" customHeight="1">
      <c r="A105" s="14" t="s">
        <v>236</v>
      </c>
      <c r="B105" s="15" t="s">
        <v>237</v>
      </c>
      <c r="C105" s="21" t="s">
        <v>50</v>
      </c>
      <c r="D105" s="17">
        <f>D106+D107</f>
        <v>0</v>
      </c>
      <c r="E105" s="17">
        <f>E106+E107</f>
        <v>0</v>
      </c>
      <c r="F105" s="17">
        <f>F106+F107</f>
        <v>2445994</v>
      </c>
      <c r="G105" s="17">
        <f>G106+G107</f>
        <v>3003260</v>
      </c>
      <c r="H105" s="17">
        <f>H106+H107</f>
        <v>3710460</v>
      </c>
      <c r="I105" s="17">
        <f>I106+I107</f>
        <v>4019158</v>
      </c>
      <c r="J105" s="17">
        <f>J106+J107</f>
        <v>4455295</v>
      </c>
      <c r="K105" s="17">
        <f>K106+K107</f>
        <v>6889305.020881325</v>
      </c>
      <c r="L105" s="17">
        <f>L106+L107</f>
        <v>6366677.767353404</v>
      </c>
      <c r="M105" s="17">
        <f>M106+M107</f>
        <v>6309142.96648166</v>
      </c>
      <c r="N105" s="17">
        <f>N106+N107</f>
        <v>6812222.623338382</v>
      </c>
      <c r="O105" s="3"/>
      <c r="Q105" s="50"/>
    </row>
    <row r="106" spans="1:17" ht="15.75" customHeight="1">
      <c r="A106" s="14" t="s">
        <v>238</v>
      </c>
      <c r="B106" s="15" t="s">
        <v>239</v>
      </c>
      <c r="C106" s="21" t="s">
        <v>240</v>
      </c>
      <c r="D106" s="19"/>
      <c r="E106" s="19"/>
      <c r="F106" s="19"/>
      <c r="G106" s="19"/>
      <c r="H106" s="19"/>
      <c r="I106" s="19"/>
      <c r="J106" s="19">
        <v>-51319</v>
      </c>
      <c r="K106" s="20">
        <v>-56742</v>
      </c>
      <c r="L106" s="20">
        <v>-26579</v>
      </c>
      <c r="M106" s="18">
        <v>-21310</v>
      </c>
      <c r="N106" s="18">
        <v>-20732</v>
      </c>
      <c r="O106" s="3"/>
      <c r="Q106" s="50"/>
    </row>
    <row r="107" spans="1:15" ht="15.75" customHeight="1">
      <c r="A107" s="14" t="s">
        <v>241</v>
      </c>
      <c r="B107" s="15" t="s">
        <v>242</v>
      </c>
      <c r="C107" s="21" t="s">
        <v>243</v>
      </c>
      <c r="D107" s="19"/>
      <c r="E107" s="19"/>
      <c r="F107" s="19">
        <v>2445994</v>
      </c>
      <c r="G107" s="19">
        <v>3003260</v>
      </c>
      <c r="H107" s="19">
        <v>3710460</v>
      </c>
      <c r="I107" s="19">
        <v>4019158</v>
      </c>
      <c r="J107" s="19">
        <v>4506614</v>
      </c>
      <c r="K107" s="20">
        <v>6946047.020881325</v>
      </c>
      <c r="L107" s="20">
        <v>6393256.767353404</v>
      </c>
      <c r="M107" s="20">
        <v>6330452.96648166</v>
      </c>
      <c r="N107" s="18">
        <v>6832954.623338382</v>
      </c>
      <c r="O107" s="3"/>
    </row>
    <row r="108" spans="1:20" s="53" customFormat="1" ht="15.75" customHeight="1">
      <c r="A108" s="51"/>
      <c r="B108" s="44"/>
      <c r="C108" s="24" t="s">
        <v>54</v>
      </c>
      <c r="D108" s="25"/>
      <c r="E108" s="25"/>
      <c r="F108" s="25">
        <v>2360969</v>
      </c>
      <c r="G108" s="25">
        <v>2871719</v>
      </c>
      <c r="H108" s="25">
        <v>3631667.719771229</v>
      </c>
      <c r="I108" s="25">
        <v>3931998.7763608517</v>
      </c>
      <c r="J108" s="25">
        <v>4339692</v>
      </c>
      <c r="K108" s="26">
        <v>6765470.020881325</v>
      </c>
      <c r="L108" s="26">
        <v>6222645.77385647</v>
      </c>
      <c r="M108" s="26">
        <v>6156042.910769828</v>
      </c>
      <c r="N108" s="20">
        <v>6660394.4733788185</v>
      </c>
      <c r="O108" s="52"/>
      <c r="P108" s="52"/>
      <c r="Q108" s="52"/>
      <c r="R108" s="52"/>
      <c r="S108" s="52"/>
      <c r="T108" s="52"/>
    </row>
    <row r="109" spans="1:17" ht="15.75" customHeight="1">
      <c r="A109" s="14" t="s">
        <v>244</v>
      </c>
      <c r="B109" s="15" t="s">
        <v>245</v>
      </c>
      <c r="C109" s="21" t="s">
        <v>60</v>
      </c>
      <c r="D109" s="19">
        <f>D110+D111</f>
        <v>0</v>
      </c>
      <c r="E109" s="19">
        <f>E110+E111</f>
        <v>0</v>
      </c>
      <c r="F109" s="19">
        <f>F110+F111</f>
        <v>2977141</v>
      </c>
      <c r="G109" s="19">
        <v>2627221</v>
      </c>
      <c r="H109" s="19">
        <f>H110+H111</f>
        <v>5078700.91863166</v>
      </c>
      <c r="I109" s="19">
        <f>I110+I111</f>
        <v>5521928.48777136</v>
      </c>
      <c r="J109" s="19">
        <f>J110+J111</f>
        <v>3542464</v>
      </c>
      <c r="K109" s="19">
        <f>K110+K111</f>
        <v>2585700.52821835</v>
      </c>
      <c r="L109" s="19">
        <f>L110+L111</f>
        <v>3650001.1448145607</v>
      </c>
      <c r="M109" s="19">
        <f>M110+M111</f>
        <v>3893492.707907931</v>
      </c>
      <c r="N109" s="19">
        <f>N110+N111</f>
        <v>4279619.422049675</v>
      </c>
      <c r="O109" s="3"/>
      <c r="Q109" s="50"/>
    </row>
    <row r="110" spans="1:17" ht="15.75" customHeight="1">
      <c r="A110" s="14" t="s">
        <v>246</v>
      </c>
      <c r="B110" s="15" t="s">
        <v>247</v>
      </c>
      <c r="C110" s="21" t="s">
        <v>248</v>
      </c>
      <c r="D110" s="19"/>
      <c r="E110" s="19"/>
      <c r="F110" s="19"/>
      <c r="G110" s="19"/>
      <c r="H110" s="19"/>
      <c r="I110" s="19"/>
      <c r="J110" s="19">
        <v>-127534</v>
      </c>
      <c r="K110" s="20">
        <v>-178034</v>
      </c>
      <c r="L110" s="20">
        <v>-372273</v>
      </c>
      <c r="M110" s="20">
        <v>-213559</v>
      </c>
      <c r="N110" s="26">
        <v>-154170</v>
      </c>
      <c r="O110" s="3"/>
      <c r="Q110" s="50"/>
    </row>
    <row r="111" spans="1:15" ht="15.75" customHeight="1">
      <c r="A111" s="14" t="s">
        <v>249</v>
      </c>
      <c r="B111" s="15" t="s">
        <v>250</v>
      </c>
      <c r="C111" s="21" t="s">
        <v>243</v>
      </c>
      <c r="D111" s="19">
        <v>0</v>
      </c>
      <c r="E111" s="19">
        <v>0</v>
      </c>
      <c r="F111" s="19">
        <v>2977141</v>
      </c>
      <c r="G111" s="19">
        <v>2627221</v>
      </c>
      <c r="H111" s="19">
        <v>5078700.91863166</v>
      </c>
      <c r="I111" s="19">
        <v>5521928.48777136</v>
      </c>
      <c r="J111" s="19">
        <v>3669998</v>
      </c>
      <c r="K111" s="20">
        <v>2763734.52821835</v>
      </c>
      <c r="L111" s="20">
        <v>4022274.1448145607</v>
      </c>
      <c r="M111" s="20">
        <v>4107051.707907931</v>
      </c>
      <c r="N111" s="20">
        <v>4433789.422049675</v>
      </c>
      <c r="O111" s="3"/>
    </row>
    <row r="112" spans="1:17" s="53" customFormat="1" ht="15.75" customHeight="1">
      <c r="A112" s="51"/>
      <c r="B112" s="44"/>
      <c r="C112" s="24" t="s">
        <v>54</v>
      </c>
      <c r="D112" s="25"/>
      <c r="E112" s="25"/>
      <c r="F112" s="25">
        <v>2970807</v>
      </c>
      <c r="G112" s="25">
        <v>2617191</v>
      </c>
      <c r="H112" s="25">
        <v>5069554.91863166</v>
      </c>
      <c r="I112" s="25">
        <v>5510858.48777136</v>
      </c>
      <c r="J112" s="25">
        <v>3527385</v>
      </c>
      <c r="K112" s="26">
        <v>2576908.52821835</v>
      </c>
      <c r="L112" s="26">
        <v>3637420.0058145607</v>
      </c>
      <c r="M112" s="26">
        <v>3880350.861907931</v>
      </c>
      <c r="N112" s="20">
        <v>4262077.605904675</v>
      </c>
      <c r="O112" s="52"/>
      <c r="Q112" s="50"/>
    </row>
    <row r="113" spans="1:17" ht="15.75" customHeight="1">
      <c r="A113" s="14" t="s">
        <v>36</v>
      </c>
      <c r="B113" s="15" t="s">
        <v>37</v>
      </c>
      <c r="C113" s="21" t="s">
        <v>14</v>
      </c>
      <c r="D113" s="19">
        <f aca="true" t="shared" si="21" ref="D113:J113">D114+D120</f>
        <v>42850</v>
      </c>
      <c r="E113" s="19">
        <f t="shared" si="21"/>
        <v>15510</v>
      </c>
      <c r="F113" s="19">
        <f t="shared" si="21"/>
        <v>1288158</v>
      </c>
      <c r="G113" s="19">
        <f t="shared" si="21"/>
        <v>1846159.2</v>
      </c>
      <c r="H113" s="19">
        <f t="shared" si="21"/>
        <v>996868.8208191057</v>
      </c>
      <c r="I113" s="19">
        <f t="shared" si="21"/>
        <v>1150666.0779450783</v>
      </c>
      <c r="J113" s="19">
        <f t="shared" si="21"/>
        <v>1003667.5774628649</v>
      </c>
      <c r="K113" s="20">
        <v>1122400.5280162771</v>
      </c>
      <c r="L113" s="20">
        <v>1243040.4617982332</v>
      </c>
      <c r="M113" s="20">
        <v>1136777.7463910189</v>
      </c>
      <c r="N113" s="20">
        <v>1236612.2073221111</v>
      </c>
      <c r="O113" s="3"/>
      <c r="Q113" s="50"/>
    </row>
    <row r="114" spans="1:17" ht="15.75" customHeight="1">
      <c r="A114" s="14" t="s">
        <v>38</v>
      </c>
      <c r="B114" s="15" t="s">
        <v>39</v>
      </c>
      <c r="C114" s="21" t="s">
        <v>17</v>
      </c>
      <c r="D114" s="19">
        <f aca="true" t="shared" si="22" ref="D114:J114">D116+D118</f>
        <v>21812</v>
      </c>
      <c r="E114" s="19">
        <f t="shared" si="22"/>
        <v>13541</v>
      </c>
      <c r="F114" s="19">
        <f t="shared" si="22"/>
        <v>304839</v>
      </c>
      <c r="G114" s="19">
        <f t="shared" si="22"/>
        <v>678928</v>
      </c>
      <c r="H114" s="19">
        <f t="shared" si="22"/>
        <v>491566.22081910574</v>
      </c>
      <c r="I114" s="19">
        <f t="shared" si="22"/>
        <v>570579.0779450784</v>
      </c>
      <c r="J114" s="19">
        <f t="shared" si="22"/>
        <v>642209.34323468</v>
      </c>
      <c r="K114" s="20">
        <v>1004761.267426497</v>
      </c>
      <c r="L114" s="20">
        <v>832927.3256628243</v>
      </c>
      <c r="M114" s="20">
        <v>759668.5085799566</v>
      </c>
      <c r="N114" s="20">
        <v>762451.7945711099</v>
      </c>
      <c r="O114" s="3"/>
      <c r="P114" s="3"/>
      <c r="Q114" s="50"/>
    </row>
    <row r="115" spans="1:17" ht="15.75" customHeight="1">
      <c r="A115" s="14"/>
      <c r="B115" s="15"/>
      <c r="C115" s="21" t="s">
        <v>85</v>
      </c>
      <c r="D115" s="19"/>
      <c r="E115" s="19"/>
      <c r="F115" s="19"/>
      <c r="G115" s="19"/>
      <c r="H115" s="19"/>
      <c r="I115" s="19"/>
      <c r="J115" s="19"/>
      <c r="K115" s="20"/>
      <c r="L115" s="20"/>
      <c r="M115" s="20"/>
      <c r="N115" s="20"/>
      <c r="O115" s="3"/>
      <c r="P115" s="3"/>
      <c r="Q115" s="50"/>
    </row>
    <row r="116" spans="1:17" ht="15.75" customHeight="1">
      <c r="A116" s="14" t="s">
        <v>251</v>
      </c>
      <c r="B116" s="15" t="s">
        <v>252</v>
      </c>
      <c r="C116" s="21" t="s">
        <v>253</v>
      </c>
      <c r="D116" s="19">
        <v>12489</v>
      </c>
      <c r="E116" s="19">
        <v>8505</v>
      </c>
      <c r="F116" s="19">
        <v>10673</v>
      </c>
      <c r="G116" s="19">
        <v>14085</v>
      </c>
      <c r="H116" s="19">
        <v>13432</v>
      </c>
      <c r="I116" s="19">
        <v>14082</v>
      </c>
      <c r="J116" s="19">
        <v>17687.34323468</v>
      </c>
      <c r="K116" s="20">
        <v>40</v>
      </c>
      <c r="L116" s="20">
        <v>24</v>
      </c>
      <c r="M116" s="20">
        <v>214</v>
      </c>
      <c r="N116" s="20">
        <v>256</v>
      </c>
      <c r="O116" s="3"/>
      <c r="P116" s="3"/>
      <c r="Q116" s="50"/>
    </row>
    <row r="117" spans="1:17" ht="15.75" customHeight="1">
      <c r="A117" s="14"/>
      <c r="B117" s="15"/>
      <c r="C117" s="21" t="s">
        <v>88</v>
      </c>
      <c r="D117" s="19"/>
      <c r="E117" s="19"/>
      <c r="F117" s="19"/>
      <c r="G117" s="19"/>
      <c r="H117" s="19"/>
      <c r="I117" s="19"/>
      <c r="J117" s="19"/>
      <c r="K117" s="20"/>
      <c r="L117" s="20"/>
      <c r="M117" s="20"/>
      <c r="N117" s="20"/>
      <c r="O117" s="3"/>
      <c r="Q117" s="50"/>
    </row>
    <row r="118" spans="1:17" ht="15.75" customHeight="1">
      <c r="A118" s="14" t="s">
        <v>254</v>
      </c>
      <c r="B118" s="15" t="s">
        <v>255</v>
      </c>
      <c r="C118" s="21" t="s">
        <v>94</v>
      </c>
      <c r="D118" s="17">
        <v>9323</v>
      </c>
      <c r="E118" s="17">
        <v>5036</v>
      </c>
      <c r="F118" s="17">
        <v>294166</v>
      </c>
      <c r="G118" s="17">
        <v>664843</v>
      </c>
      <c r="H118" s="17">
        <v>478134.22081910574</v>
      </c>
      <c r="I118" s="17">
        <v>556497.0779450784</v>
      </c>
      <c r="J118" s="17">
        <v>624522</v>
      </c>
      <c r="K118" s="18">
        <v>1004721.2674265</v>
      </c>
      <c r="L118" s="18">
        <v>832903.3256628243</v>
      </c>
      <c r="M118" s="20">
        <v>759454.5085799566</v>
      </c>
      <c r="N118" s="20">
        <v>762195.7945711099</v>
      </c>
      <c r="O118" s="3"/>
      <c r="P118" s="3"/>
      <c r="Q118" s="50"/>
    </row>
    <row r="119" spans="1:17" s="53" customFormat="1" ht="15.75" customHeight="1">
      <c r="A119" s="51"/>
      <c r="B119" s="44"/>
      <c r="C119" s="24" t="s">
        <v>54</v>
      </c>
      <c r="D119" s="36"/>
      <c r="E119" s="36"/>
      <c r="F119" s="36">
        <v>287279</v>
      </c>
      <c r="G119" s="36">
        <v>657373</v>
      </c>
      <c r="H119" s="36">
        <v>468010.22081910574</v>
      </c>
      <c r="I119" s="36">
        <v>546850.0779450784</v>
      </c>
      <c r="J119" s="36">
        <v>612510</v>
      </c>
      <c r="K119" s="37">
        <v>974643.921946147</v>
      </c>
      <c r="L119" s="37">
        <v>811410.7850676443</v>
      </c>
      <c r="M119" s="37">
        <v>739105.0717618966</v>
      </c>
      <c r="N119" s="26">
        <v>751135.62090276</v>
      </c>
      <c r="O119" s="52"/>
      <c r="P119" s="52"/>
      <c r="Q119" s="50"/>
    </row>
    <row r="120" spans="1:17" ht="15.75" customHeight="1">
      <c r="A120" s="14" t="s">
        <v>40</v>
      </c>
      <c r="B120" s="15" t="s">
        <v>41</v>
      </c>
      <c r="C120" s="21" t="s">
        <v>20</v>
      </c>
      <c r="D120" s="19">
        <f>D121+D127</f>
        <v>21038</v>
      </c>
      <c r="E120" s="19">
        <f>E121+E127</f>
        <v>1969</v>
      </c>
      <c r="F120" s="19">
        <f>F121+F127</f>
        <v>983319</v>
      </c>
      <c r="G120" s="19">
        <f>G121+G127</f>
        <v>1167231.2</v>
      </c>
      <c r="H120" s="19">
        <f>H121+H127</f>
        <v>505302.6</v>
      </c>
      <c r="I120" s="19">
        <f>I121+I127</f>
        <v>580087</v>
      </c>
      <c r="J120" s="19">
        <f>J121+J127</f>
        <v>361458.2342281849</v>
      </c>
      <c r="K120" s="20">
        <v>117639.26058978015</v>
      </c>
      <c r="L120" s="20">
        <v>410113.13613540883</v>
      </c>
      <c r="M120" s="18">
        <v>377109.23781106237</v>
      </c>
      <c r="N120" s="18">
        <v>474160.4127510012</v>
      </c>
      <c r="O120" s="3"/>
      <c r="Q120" s="50"/>
    </row>
    <row r="121" spans="1:17" ht="15.75" customHeight="1">
      <c r="A121" s="14" t="s">
        <v>256</v>
      </c>
      <c r="B121" s="15" t="s">
        <v>257</v>
      </c>
      <c r="C121" s="21" t="s">
        <v>258</v>
      </c>
      <c r="D121" s="19">
        <f>D122+D123+D124+D125</f>
        <v>1575</v>
      </c>
      <c r="E121" s="19">
        <f>E122+E123+E124+E125</f>
        <v>1575</v>
      </c>
      <c r="F121" s="19">
        <f>F122+F123+F124+F125</f>
        <v>982910.3</v>
      </c>
      <c r="G121" s="19">
        <f>G122+G123+G124+G125</f>
        <v>1166886</v>
      </c>
      <c r="H121" s="19">
        <f>H122+H123+H124+H125</f>
        <v>498523</v>
      </c>
      <c r="I121" s="19">
        <f>I122+I123+I124+I125</f>
        <v>572984</v>
      </c>
      <c r="J121" s="19">
        <f>J122+J123+J124+J125</f>
        <v>352841.3</v>
      </c>
      <c r="K121" s="20">
        <v>116909.52757184884</v>
      </c>
      <c r="L121" s="20">
        <v>409527.14808186766</v>
      </c>
      <c r="M121" s="20">
        <v>376624.98298996966</v>
      </c>
      <c r="N121" s="18">
        <v>473680.3203191639</v>
      </c>
      <c r="O121" s="3"/>
      <c r="Q121" s="50"/>
    </row>
    <row r="122" spans="1:17" ht="15.75" customHeight="1">
      <c r="A122" s="14" t="s">
        <v>259</v>
      </c>
      <c r="B122" s="15" t="s">
        <v>260</v>
      </c>
      <c r="C122" s="21" t="s">
        <v>85</v>
      </c>
      <c r="D122" s="19"/>
      <c r="E122" s="19"/>
      <c r="F122" s="19"/>
      <c r="G122" s="19"/>
      <c r="H122" s="19"/>
      <c r="I122" s="19"/>
      <c r="J122" s="19"/>
      <c r="K122" s="20">
        <v>0</v>
      </c>
      <c r="L122" s="20">
        <v>4.183423464424054</v>
      </c>
      <c r="M122" s="20">
        <v>9.469723928072002</v>
      </c>
      <c r="N122" s="20">
        <v>3.5902799975772957</v>
      </c>
      <c r="O122" s="3"/>
      <c r="Q122" s="50"/>
    </row>
    <row r="123" spans="1:17" ht="15.75" customHeight="1">
      <c r="A123" s="14" t="s">
        <v>261</v>
      </c>
      <c r="B123" s="15" t="s">
        <v>262</v>
      </c>
      <c r="C123" s="21" t="s">
        <v>88</v>
      </c>
      <c r="D123" s="19"/>
      <c r="E123" s="19"/>
      <c r="F123" s="19">
        <v>30.3</v>
      </c>
      <c r="G123" s="19"/>
      <c r="H123" s="19">
        <v>10</v>
      </c>
      <c r="I123" s="19">
        <v>25</v>
      </c>
      <c r="J123" s="19">
        <v>26.3</v>
      </c>
      <c r="K123" s="20">
        <v>26.8</v>
      </c>
      <c r="L123" s="20">
        <v>53.8</v>
      </c>
      <c r="M123" s="20">
        <v>59.9</v>
      </c>
      <c r="N123" s="20">
        <v>253</v>
      </c>
      <c r="O123" s="3"/>
      <c r="Q123" s="50"/>
    </row>
    <row r="124" spans="1:17" ht="15.75" customHeight="1">
      <c r="A124" s="14" t="s">
        <v>263</v>
      </c>
      <c r="B124" s="15" t="s">
        <v>264</v>
      </c>
      <c r="C124" s="21" t="s">
        <v>91</v>
      </c>
      <c r="D124" s="19"/>
      <c r="E124" s="19"/>
      <c r="F124" s="19"/>
      <c r="G124" s="19"/>
      <c r="H124" s="19"/>
      <c r="I124" s="19"/>
      <c r="J124" s="19"/>
      <c r="K124" s="20">
        <v>8130.171062800181</v>
      </c>
      <c r="L124" s="20">
        <v>8587.773017281914</v>
      </c>
      <c r="M124" s="20">
        <v>8592.841600761552</v>
      </c>
      <c r="N124" s="20">
        <v>8377.026167044934</v>
      </c>
      <c r="O124" s="3"/>
      <c r="Q124" s="50"/>
    </row>
    <row r="125" spans="1:17" ht="15.75" customHeight="1">
      <c r="A125" s="14" t="s">
        <v>265</v>
      </c>
      <c r="B125" s="15" t="s">
        <v>266</v>
      </c>
      <c r="C125" s="21" t="s">
        <v>94</v>
      </c>
      <c r="D125" s="17">
        <v>1575</v>
      </c>
      <c r="E125" s="17">
        <v>1575</v>
      </c>
      <c r="F125" s="17">
        <v>982880</v>
      </c>
      <c r="G125" s="17">
        <v>1166886</v>
      </c>
      <c r="H125" s="17">
        <f>H126</f>
        <v>498513</v>
      </c>
      <c r="I125" s="17">
        <f>I126</f>
        <v>572959</v>
      </c>
      <c r="J125" s="17">
        <f>J126</f>
        <v>352815</v>
      </c>
      <c r="K125" s="18">
        <v>108752.55650904866</v>
      </c>
      <c r="L125" s="18">
        <v>400881.3916411213</v>
      </c>
      <c r="M125" s="20">
        <v>367962.77166528004</v>
      </c>
      <c r="N125" s="20">
        <v>465046.7038721214</v>
      </c>
      <c r="O125" s="3"/>
      <c r="Q125" s="50"/>
    </row>
    <row r="126" spans="1:17" s="53" customFormat="1" ht="15.75" customHeight="1" thickBot="1">
      <c r="A126" s="51"/>
      <c r="B126" s="44"/>
      <c r="C126" s="31" t="s">
        <v>54</v>
      </c>
      <c r="D126" s="32"/>
      <c r="E126" s="32"/>
      <c r="F126" s="32">
        <v>981340</v>
      </c>
      <c r="G126" s="32">
        <v>1165346</v>
      </c>
      <c r="H126" s="32">
        <v>498513</v>
      </c>
      <c r="I126" s="32">
        <v>572959</v>
      </c>
      <c r="J126" s="32">
        <v>352815</v>
      </c>
      <c r="K126" s="33">
        <v>108531.20882959866</v>
      </c>
      <c r="L126" s="33">
        <v>400259.9311840713</v>
      </c>
      <c r="M126" s="33">
        <v>367194.98970000003</v>
      </c>
      <c r="N126" s="33">
        <v>463582.2816780564</v>
      </c>
      <c r="O126" s="52"/>
      <c r="Q126" s="50"/>
    </row>
    <row r="127" spans="1:17" ht="15.75" customHeight="1">
      <c r="A127" s="14" t="s">
        <v>267</v>
      </c>
      <c r="B127" s="15" t="s">
        <v>268</v>
      </c>
      <c r="C127" s="21" t="s">
        <v>97</v>
      </c>
      <c r="D127" s="19">
        <f aca="true" t="shared" si="23" ref="D127:J127">D128+D129+D130+D131</f>
        <v>19463</v>
      </c>
      <c r="E127" s="19">
        <f t="shared" si="23"/>
        <v>394</v>
      </c>
      <c r="F127" s="19">
        <f t="shared" si="23"/>
        <v>408.7</v>
      </c>
      <c r="G127" s="19">
        <f t="shared" si="23"/>
        <v>345.2</v>
      </c>
      <c r="H127" s="19">
        <f t="shared" si="23"/>
        <v>6779.6</v>
      </c>
      <c r="I127" s="19">
        <f t="shared" si="23"/>
        <v>7103</v>
      </c>
      <c r="J127" s="19">
        <f t="shared" si="23"/>
        <v>8616.934228184942</v>
      </c>
      <c r="K127" s="20">
        <v>729.733017931321</v>
      </c>
      <c r="L127" s="20">
        <v>585.9880535411535</v>
      </c>
      <c r="M127" s="20">
        <v>484.25482109271337</v>
      </c>
      <c r="N127" s="20">
        <v>480.0924318372623</v>
      </c>
      <c r="O127" s="3"/>
      <c r="Q127" s="50"/>
    </row>
    <row r="128" spans="1:17" ht="15.75" customHeight="1">
      <c r="A128" s="14" t="s">
        <v>269</v>
      </c>
      <c r="B128" s="15" t="s">
        <v>270</v>
      </c>
      <c r="C128" s="21" t="s">
        <v>85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20">
        <v>94.72927778394303</v>
      </c>
      <c r="L128" s="20">
        <v>3</v>
      </c>
      <c r="M128" s="20">
        <v>0</v>
      </c>
      <c r="N128" s="20">
        <v>11.196317782265767</v>
      </c>
      <c r="O128" s="3"/>
      <c r="Q128" s="50"/>
    </row>
    <row r="129" spans="1:17" ht="15.75" customHeight="1">
      <c r="A129" s="14" t="s">
        <v>271</v>
      </c>
      <c r="B129" s="15">
        <v>0</v>
      </c>
      <c r="C129" s="21" t="s">
        <v>88</v>
      </c>
      <c r="D129" s="19">
        <v>3633</v>
      </c>
      <c r="E129" s="19">
        <v>0</v>
      </c>
      <c r="F129" s="19">
        <v>236.7</v>
      </c>
      <c r="G129" s="19">
        <v>106.2</v>
      </c>
      <c r="H129" s="19">
        <v>272.6</v>
      </c>
      <c r="I129" s="19">
        <v>216</v>
      </c>
      <c r="J129" s="19">
        <v>400.4</v>
      </c>
      <c r="K129" s="20">
        <v>207.1</v>
      </c>
      <c r="L129" s="20">
        <v>131</v>
      </c>
      <c r="M129" s="20">
        <v>32</v>
      </c>
      <c r="N129" s="20">
        <v>28</v>
      </c>
      <c r="O129" s="3"/>
      <c r="Q129" s="50"/>
    </row>
    <row r="130" spans="1:17" ht="15.75" customHeight="1">
      <c r="A130" s="14" t="s">
        <v>272</v>
      </c>
      <c r="B130" s="15" t="s">
        <v>273</v>
      </c>
      <c r="C130" s="21" t="s">
        <v>91</v>
      </c>
      <c r="D130" s="17">
        <v>15830</v>
      </c>
      <c r="E130" s="17">
        <v>394</v>
      </c>
      <c r="F130" s="17">
        <v>172</v>
      </c>
      <c r="G130" s="17">
        <v>239</v>
      </c>
      <c r="H130" s="17">
        <v>6507</v>
      </c>
      <c r="I130" s="17">
        <v>6887</v>
      </c>
      <c r="J130" s="17">
        <v>8216.534228184943</v>
      </c>
      <c r="K130" s="18">
        <v>427.903740147378</v>
      </c>
      <c r="L130" s="18">
        <v>451.9880535411534</v>
      </c>
      <c r="M130" s="20">
        <v>452.25482109271337</v>
      </c>
      <c r="N130" s="20">
        <v>440.8961140549966</v>
      </c>
      <c r="O130" s="3"/>
      <c r="Q130" s="50"/>
    </row>
    <row r="131" spans="1:17" ht="14.25">
      <c r="A131" s="14" t="s">
        <v>274</v>
      </c>
      <c r="B131" s="15" t="s">
        <v>275</v>
      </c>
      <c r="C131" s="21" t="s">
        <v>94</v>
      </c>
      <c r="D131" s="17"/>
      <c r="E131" s="17"/>
      <c r="F131" s="17"/>
      <c r="G131" s="17"/>
      <c r="H131" s="17"/>
      <c r="I131" s="17"/>
      <c r="J131" s="17"/>
      <c r="K131" s="18"/>
      <c r="L131" s="18"/>
      <c r="M131" s="18"/>
      <c r="N131" s="20"/>
      <c r="O131" s="3"/>
      <c r="Q131" s="50"/>
    </row>
    <row r="132" spans="1:17" ht="14.25">
      <c r="A132" s="14" t="s">
        <v>42</v>
      </c>
      <c r="B132" s="15" t="s">
        <v>43</v>
      </c>
      <c r="C132" s="21" t="s">
        <v>44</v>
      </c>
      <c r="D132" s="19">
        <f aca="true" t="shared" si="24" ref="D132:J132">D133+D134+D135+D136</f>
        <v>23433</v>
      </c>
      <c r="E132" s="19">
        <f t="shared" si="24"/>
        <v>39341</v>
      </c>
      <c r="F132" s="19">
        <f t="shared" si="24"/>
        <v>90833</v>
      </c>
      <c r="G132" s="19">
        <f t="shared" si="24"/>
        <v>195433</v>
      </c>
      <c r="H132" s="19">
        <f t="shared" si="24"/>
        <v>273978</v>
      </c>
      <c r="I132" s="19">
        <f t="shared" si="24"/>
        <v>246016</v>
      </c>
      <c r="J132" s="19">
        <f t="shared" si="24"/>
        <v>927898.5099842539</v>
      </c>
      <c r="K132" s="20">
        <v>1055167.0352886522</v>
      </c>
      <c r="L132" s="20">
        <v>949508.327001923</v>
      </c>
      <c r="M132" s="18">
        <v>882607.7032547628</v>
      </c>
      <c r="N132" s="18">
        <v>229697.6111085462</v>
      </c>
      <c r="O132" s="3"/>
      <c r="P132" s="3"/>
      <c r="Q132" s="50"/>
    </row>
    <row r="133" spans="1:17" ht="14.25">
      <c r="A133" s="14" t="s">
        <v>276</v>
      </c>
      <c r="B133" s="15" t="s">
        <v>277</v>
      </c>
      <c r="C133" s="21" t="s">
        <v>108</v>
      </c>
      <c r="D133" s="19"/>
      <c r="E133" s="19"/>
      <c r="F133" s="19"/>
      <c r="G133" s="19"/>
      <c r="H133" s="19"/>
      <c r="I133" s="19"/>
      <c r="J133" s="19"/>
      <c r="K133" s="20"/>
      <c r="L133" s="20"/>
      <c r="M133" s="20"/>
      <c r="N133" s="18"/>
      <c r="O133" s="3"/>
      <c r="P133" s="3"/>
      <c r="Q133" s="50"/>
    </row>
    <row r="134" spans="1:17" ht="14.25">
      <c r="A134" s="14" t="s">
        <v>278</v>
      </c>
      <c r="B134" s="15" t="s">
        <v>279</v>
      </c>
      <c r="C134" s="21" t="s">
        <v>111</v>
      </c>
      <c r="D134" s="19"/>
      <c r="E134" s="19"/>
      <c r="F134" s="19"/>
      <c r="G134" s="19"/>
      <c r="H134" s="19"/>
      <c r="I134" s="19"/>
      <c r="J134" s="19"/>
      <c r="K134" s="20"/>
      <c r="L134" s="20"/>
      <c r="M134" s="20"/>
      <c r="N134" s="20"/>
      <c r="O134" s="3"/>
      <c r="Q134" s="50"/>
    </row>
    <row r="135" spans="1:17" ht="14.25">
      <c r="A135" s="14" t="s">
        <v>280</v>
      </c>
      <c r="B135" s="15" t="s">
        <v>281</v>
      </c>
      <c r="C135" s="21" t="s">
        <v>114</v>
      </c>
      <c r="D135" s="17">
        <v>23433</v>
      </c>
      <c r="E135" s="17">
        <v>39341</v>
      </c>
      <c r="F135" s="17">
        <v>90833</v>
      </c>
      <c r="G135" s="17">
        <v>195433</v>
      </c>
      <c r="H135" s="17">
        <v>273978</v>
      </c>
      <c r="I135" s="17">
        <v>246016</v>
      </c>
      <c r="J135" s="17">
        <v>195139.5099842539</v>
      </c>
      <c r="K135" s="18">
        <v>121407.17285724408</v>
      </c>
      <c r="L135" s="18">
        <v>119079.69770192301</v>
      </c>
      <c r="M135" s="18">
        <v>62657.7262547628</v>
      </c>
      <c r="N135" s="20">
        <v>132447.7885165892</v>
      </c>
      <c r="O135" s="3"/>
      <c r="Q135" s="50"/>
    </row>
    <row r="136" spans="1:17" ht="14.25">
      <c r="A136" s="14" t="s">
        <v>282</v>
      </c>
      <c r="B136" s="15" t="s">
        <v>283</v>
      </c>
      <c r="C136" s="21" t="s">
        <v>117</v>
      </c>
      <c r="D136" s="17"/>
      <c r="E136" s="17"/>
      <c r="F136" s="17"/>
      <c r="G136" s="17"/>
      <c r="H136" s="17"/>
      <c r="I136" s="17"/>
      <c r="J136" s="17">
        <v>732759</v>
      </c>
      <c r="K136" s="18">
        <v>933759.862431408</v>
      </c>
      <c r="L136" s="18">
        <v>830428.6293</v>
      </c>
      <c r="M136" s="18">
        <v>819949.977</v>
      </c>
      <c r="N136" s="18">
        <v>97249.822591957</v>
      </c>
      <c r="O136" s="3"/>
      <c r="Q136" s="50"/>
    </row>
    <row r="137" spans="1:17" ht="14.25">
      <c r="A137" s="14"/>
      <c r="B137" s="15"/>
      <c r="C137" s="24" t="s">
        <v>118</v>
      </c>
      <c r="D137" s="17"/>
      <c r="E137" s="17"/>
      <c r="F137" s="17"/>
      <c r="G137" s="17"/>
      <c r="H137" s="17"/>
      <c r="I137" s="17"/>
      <c r="J137" s="36">
        <v>732759</v>
      </c>
      <c r="K137" s="37">
        <v>933759.862431408</v>
      </c>
      <c r="L137" s="37">
        <v>830428.6293</v>
      </c>
      <c r="M137" s="37">
        <v>819949.977</v>
      </c>
      <c r="N137" s="18">
        <v>97249.822591957</v>
      </c>
      <c r="O137" s="3"/>
      <c r="Q137" s="50"/>
    </row>
    <row r="138" spans="1:17" ht="14.25">
      <c r="A138" s="14" t="s">
        <v>45</v>
      </c>
      <c r="B138" s="15" t="s">
        <v>46</v>
      </c>
      <c r="C138" s="21" t="s">
        <v>26</v>
      </c>
      <c r="D138" s="17">
        <f aca="true" t="shared" si="25" ref="D138:J138">D139+D146+D162+D167</f>
        <v>242623.23321401</v>
      </c>
      <c r="E138" s="17">
        <f t="shared" si="25"/>
        <v>256198.12529336</v>
      </c>
      <c r="F138" s="17">
        <f t="shared" si="25"/>
        <v>436628.29647363996</v>
      </c>
      <c r="G138" s="17">
        <f t="shared" si="25"/>
        <v>2058327.5499993209</v>
      </c>
      <c r="H138" s="17">
        <f t="shared" si="25"/>
        <v>1610145.1665146588</v>
      </c>
      <c r="I138" s="17">
        <f t="shared" si="25"/>
        <v>1670312.2535560934</v>
      </c>
      <c r="J138" s="22">
        <f t="shared" si="25"/>
        <v>1892367.139875699</v>
      </c>
      <c r="K138" s="23">
        <v>1978473.4844796916</v>
      </c>
      <c r="L138" s="23">
        <v>2437123.7611351805</v>
      </c>
      <c r="M138" s="23">
        <v>2793979.468739901</v>
      </c>
      <c r="N138" s="18">
        <v>2940430.611820224</v>
      </c>
      <c r="O138" s="3"/>
      <c r="Q138" s="50"/>
    </row>
    <row r="139" spans="1:17" ht="14.25">
      <c r="A139" s="14" t="s">
        <v>284</v>
      </c>
      <c r="B139" s="15" t="s">
        <v>285</v>
      </c>
      <c r="C139" s="21" t="s">
        <v>121</v>
      </c>
      <c r="D139" s="19">
        <f aca="true" t="shared" si="26" ref="D139:J139">D140+D143</f>
        <v>0</v>
      </c>
      <c r="E139" s="19">
        <f t="shared" si="26"/>
        <v>0</v>
      </c>
      <c r="F139" s="19">
        <f t="shared" si="26"/>
        <v>3569</v>
      </c>
      <c r="G139" s="19">
        <f t="shared" si="26"/>
        <v>2300</v>
      </c>
      <c r="H139" s="19">
        <f t="shared" si="26"/>
        <v>2477</v>
      </c>
      <c r="I139" s="19">
        <f>I140+I143</f>
        <v>2831</v>
      </c>
      <c r="J139" s="19">
        <f t="shared" si="26"/>
        <v>2880</v>
      </c>
      <c r="K139" s="20">
        <v>3930.6</v>
      </c>
      <c r="L139" s="20">
        <v>5852.729</v>
      </c>
      <c r="M139" s="20">
        <v>5587.647</v>
      </c>
      <c r="N139" s="23">
        <v>3465.387</v>
      </c>
      <c r="O139" s="3"/>
      <c r="Q139" s="50"/>
    </row>
    <row r="140" spans="1:17" ht="14.25">
      <c r="A140" s="14" t="s">
        <v>286</v>
      </c>
      <c r="B140" s="15" t="s">
        <v>287</v>
      </c>
      <c r="C140" s="21" t="s">
        <v>73</v>
      </c>
      <c r="D140" s="19">
        <f>D141+D142</f>
        <v>0</v>
      </c>
      <c r="E140" s="19">
        <f aca="true" t="shared" si="27" ref="E140:J140">E141+E142</f>
        <v>0</v>
      </c>
      <c r="F140" s="19">
        <f t="shared" si="27"/>
        <v>0</v>
      </c>
      <c r="G140" s="19">
        <f t="shared" si="27"/>
        <v>0</v>
      </c>
      <c r="H140" s="19">
        <f t="shared" si="27"/>
        <v>0</v>
      </c>
      <c r="I140" s="19">
        <f t="shared" si="27"/>
        <v>0</v>
      </c>
      <c r="J140" s="19">
        <f t="shared" si="27"/>
        <v>0</v>
      </c>
      <c r="K140" s="38">
        <v>0</v>
      </c>
      <c r="L140" s="38">
        <v>0</v>
      </c>
      <c r="M140" s="38">
        <v>0</v>
      </c>
      <c r="N140" s="20">
        <v>0</v>
      </c>
      <c r="O140" s="3"/>
      <c r="Q140" s="50"/>
    </row>
    <row r="141" spans="1:17" ht="14.25">
      <c r="A141" s="14" t="s">
        <v>288</v>
      </c>
      <c r="B141" s="15" t="s">
        <v>289</v>
      </c>
      <c r="C141" s="21" t="s">
        <v>126</v>
      </c>
      <c r="D141" s="17"/>
      <c r="E141" s="17"/>
      <c r="F141" s="17"/>
      <c r="G141" s="17"/>
      <c r="H141" s="17"/>
      <c r="I141" s="17"/>
      <c r="J141" s="17"/>
      <c r="K141" s="18"/>
      <c r="L141" s="18"/>
      <c r="M141" s="38"/>
      <c r="N141" s="38"/>
      <c r="O141" s="3"/>
      <c r="Q141" s="50"/>
    </row>
    <row r="142" spans="1:17" ht="14.25">
      <c r="A142" s="14" t="s">
        <v>290</v>
      </c>
      <c r="B142" s="15" t="s">
        <v>291</v>
      </c>
      <c r="C142" s="21" t="s">
        <v>129</v>
      </c>
      <c r="D142" s="19"/>
      <c r="E142" s="19"/>
      <c r="F142" s="19"/>
      <c r="G142" s="19"/>
      <c r="H142" s="19"/>
      <c r="I142" s="19"/>
      <c r="J142" s="19"/>
      <c r="K142" s="20"/>
      <c r="L142" s="20"/>
      <c r="M142" s="18"/>
      <c r="N142" s="38"/>
      <c r="O142" s="3"/>
      <c r="Q142" s="50"/>
    </row>
    <row r="143" spans="1:17" ht="14.25">
      <c r="A143" s="14" t="s">
        <v>292</v>
      </c>
      <c r="B143" s="15" t="s">
        <v>293</v>
      </c>
      <c r="C143" s="21" t="s">
        <v>79</v>
      </c>
      <c r="D143" s="19">
        <f>D144+D145</f>
        <v>0</v>
      </c>
      <c r="E143" s="19">
        <f>E144+E145</f>
        <v>0</v>
      </c>
      <c r="F143" s="19">
        <f>F144+F145</f>
        <v>3569</v>
      </c>
      <c r="G143" s="19">
        <f>G144+G145</f>
        <v>2300</v>
      </c>
      <c r="H143" s="19">
        <f>H144+H145</f>
        <v>2477</v>
      </c>
      <c r="I143" s="19">
        <f>I144+I145</f>
        <v>2831</v>
      </c>
      <c r="J143" s="19">
        <f>J144+J145</f>
        <v>2880</v>
      </c>
      <c r="K143" s="20">
        <v>3930.6</v>
      </c>
      <c r="L143" s="20">
        <v>5852.729</v>
      </c>
      <c r="M143" s="20">
        <v>5587.647</v>
      </c>
      <c r="N143" s="18">
        <v>3465.387</v>
      </c>
      <c r="O143" s="3"/>
      <c r="Q143" s="50"/>
    </row>
    <row r="144" spans="1:17" ht="14.25">
      <c r="A144" s="14" t="s">
        <v>294</v>
      </c>
      <c r="B144" s="15" t="s">
        <v>295</v>
      </c>
      <c r="C144" s="21" t="s">
        <v>126</v>
      </c>
      <c r="D144" s="17"/>
      <c r="E144" s="17"/>
      <c r="F144" s="17">
        <v>697</v>
      </c>
      <c r="G144" s="17"/>
      <c r="H144" s="17"/>
      <c r="I144" s="17"/>
      <c r="J144" s="17"/>
      <c r="K144" s="18"/>
      <c r="L144" s="18"/>
      <c r="M144" s="20"/>
      <c r="N144" s="20"/>
      <c r="O144" s="3"/>
      <c r="Q144" s="50"/>
    </row>
    <row r="145" spans="1:17" ht="14.25">
      <c r="A145" s="14" t="s">
        <v>296</v>
      </c>
      <c r="B145" s="15" t="s">
        <v>297</v>
      </c>
      <c r="C145" s="21" t="s">
        <v>129</v>
      </c>
      <c r="D145" s="17">
        <v>0</v>
      </c>
      <c r="E145" s="17">
        <v>0</v>
      </c>
      <c r="F145" s="17">
        <v>2872</v>
      </c>
      <c r="G145" s="17">
        <v>2300</v>
      </c>
      <c r="H145" s="17">
        <v>2477</v>
      </c>
      <c r="I145" s="17">
        <v>2831</v>
      </c>
      <c r="J145" s="17">
        <v>2880</v>
      </c>
      <c r="K145" s="18">
        <v>3930.6</v>
      </c>
      <c r="L145" s="18">
        <v>5852.729</v>
      </c>
      <c r="M145" s="18">
        <v>5587.647</v>
      </c>
      <c r="N145" s="20">
        <v>3465.387</v>
      </c>
      <c r="O145" s="3"/>
      <c r="Q145" s="50"/>
    </row>
    <row r="146" spans="1:17" ht="14.25">
      <c r="A146" s="14" t="s">
        <v>298</v>
      </c>
      <c r="B146" s="15" t="s">
        <v>299</v>
      </c>
      <c r="C146" s="21" t="s">
        <v>138</v>
      </c>
      <c r="D146" s="19">
        <f aca="true" t="shared" si="28" ref="D146:J146">D147+D151+D154+D157</f>
        <v>115389.9</v>
      </c>
      <c r="E146" s="19">
        <f t="shared" si="28"/>
        <v>130869.3</v>
      </c>
      <c r="F146" s="19">
        <f t="shared" si="28"/>
        <v>345080</v>
      </c>
      <c r="G146" s="19">
        <f t="shared" si="28"/>
        <v>1488262</v>
      </c>
      <c r="H146" s="19">
        <f t="shared" si="28"/>
        <v>1128006.8</v>
      </c>
      <c r="I146" s="19">
        <f t="shared" si="28"/>
        <v>964291.7</v>
      </c>
      <c r="J146" s="19">
        <f t="shared" si="28"/>
        <v>1567055.7022288498</v>
      </c>
      <c r="K146" s="20">
        <v>1525084.0340556828</v>
      </c>
      <c r="L146" s="20">
        <v>1466297.2443753188</v>
      </c>
      <c r="M146" s="20">
        <v>1772948.9820067543</v>
      </c>
      <c r="N146" s="20">
        <v>1936531.8860487677</v>
      </c>
      <c r="O146" s="3"/>
      <c r="Q146" s="50"/>
    </row>
    <row r="147" spans="1:17" ht="14.25">
      <c r="A147" s="14" t="s">
        <v>300</v>
      </c>
      <c r="B147" s="15" t="s">
        <v>301</v>
      </c>
      <c r="C147" s="21" t="s">
        <v>85</v>
      </c>
      <c r="D147" s="19"/>
      <c r="E147" s="19"/>
      <c r="F147" s="19"/>
      <c r="G147" s="19"/>
      <c r="H147" s="19"/>
      <c r="I147" s="19"/>
      <c r="J147" s="19"/>
      <c r="K147" s="20"/>
      <c r="L147" s="20"/>
      <c r="M147" s="20"/>
      <c r="N147" s="20">
        <v>0</v>
      </c>
      <c r="O147" s="3"/>
      <c r="Q147" s="50"/>
    </row>
    <row r="148" spans="1:17" ht="15.75" customHeight="1">
      <c r="A148" s="14" t="s">
        <v>302</v>
      </c>
      <c r="B148" s="15" t="s">
        <v>303</v>
      </c>
      <c r="C148" s="21" t="s">
        <v>304</v>
      </c>
      <c r="D148" s="19"/>
      <c r="E148" s="19"/>
      <c r="F148" s="19"/>
      <c r="G148" s="19"/>
      <c r="H148" s="19"/>
      <c r="I148" s="19"/>
      <c r="J148" s="19"/>
      <c r="K148" s="20"/>
      <c r="L148" s="20"/>
      <c r="M148" s="20"/>
      <c r="N148" s="20"/>
      <c r="O148" s="3"/>
      <c r="Q148" s="50"/>
    </row>
    <row r="149" spans="1:17" ht="15.75" customHeight="1">
      <c r="A149" s="14" t="s">
        <v>305</v>
      </c>
      <c r="B149" s="15" t="s">
        <v>306</v>
      </c>
      <c r="C149" s="21" t="s">
        <v>307</v>
      </c>
      <c r="D149" s="19"/>
      <c r="E149" s="19"/>
      <c r="F149" s="19"/>
      <c r="G149" s="19"/>
      <c r="H149" s="19"/>
      <c r="I149" s="19"/>
      <c r="J149" s="19"/>
      <c r="K149" s="20"/>
      <c r="L149" s="20"/>
      <c r="M149" s="20"/>
      <c r="N149" s="20"/>
      <c r="O149" s="3"/>
      <c r="Q149" s="50"/>
    </row>
    <row r="150" spans="1:17" ht="15.75" customHeight="1">
      <c r="A150" s="14" t="s">
        <v>308</v>
      </c>
      <c r="B150" s="15" t="s">
        <v>309</v>
      </c>
      <c r="C150" s="21" t="s">
        <v>129</v>
      </c>
      <c r="D150" s="19"/>
      <c r="E150" s="19"/>
      <c r="F150" s="19"/>
      <c r="G150" s="19"/>
      <c r="H150" s="19"/>
      <c r="I150" s="19"/>
      <c r="J150" s="19"/>
      <c r="K150" s="20"/>
      <c r="L150" s="20"/>
      <c r="M150" s="20"/>
      <c r="N150" s="20"/>
      <c r="O150" s="3"/>
      <c r="Q150" s="50"/>
    </row>
    <row r="151" spans="1:17" ht="15.75" customHeight="1">
      <c r="A151" s="14" t="s">
        <v>310</v>
      </c>
      <c r="B151" s="15" t="s">
        <v>311</v>
      </c>
      <c r="C151" s="21" t="s">
        <v>88</v>
      </c>
      <c r="D151" s="17">
        <f aca="true" t="shared" si="29" ref="D151:J151">D152+D153</f>
        <v>9687</v>
      </c>
      <c r="E151" s="17">
        <f t="shared" si="29"/>
        <v>12964.3</v>
      </c>
      <c r="F151" s="17">
        <f t="shared" si="29"/>
        <v>17023</v>
      </c>
      <c r="G151" s="17">
        <f t="shared" si="29"/>
        <v>22405</v>
      </c>
      <c r="H151" s="17">
        <f t="shared" si="29"/>
        <v>26899.8</v>
      </c>
      <c r="I151" s="17">
        <f t="shared" si="29"/>
        <v>31313.7</v>
      </c>
      <c r="J151" s="17">
        <f t="shared" si="29"/>
        <v>42403</v>
      </c>
      <c r="K151" s="18">
        <v>46883.2</v>
      </c>
      <c r="L151" s="18">
        <v>49799.2</v>
      </c>
      <c r="M151" s="18">
        <v>46975.1</v>
      </c>
      <c r="N151" s="18">
        <v>40320</v>
      </c>
      <c r="O151" s="3"/>
      <c r="Q151" s="50"/>
    </row>
    <row r="152" spans="1:17" ht="15.75" customHeight="1">
      <c r="A152" s="14" t="s">
        <v>312</v>
      </c>
      <c r="B152" s="15" t="s">
        <v>313</v>
      </c>
      <c r="C152" s="21" t="s">
        <v>314</v>
      </c>
      <c r="D152" s="17">
        <v>9687</v>
      </c>
      <c r="E152" s="17">
        <v>12964.3</v>
      </c>
      <c r="F152" s="17">
        <v>17023</v>
      </c>
      <c r="G152" s="17">
        <v>22405</v>
      </c>
      <c r="H152" s="17">
        <v>26899.8</v>
      </c>
      <c r="I152" s="17">
        <v>31313.7</v>
      </c>
      <c r="J152" s="17">
        <v>42403</v>
      </c>
      <c r="K152" s="18">
        <v>46883.2</v>
      </c>
      <c r="L152" s="18">
        <v>49799.2</v>
      </c>
      <c r="M152" s="18">
        <v>46975.1</v>
      </c>
      <c r="N152" s="18">
        <v>40320</v>
      </c>
      <c r="O152" s="3"/>
      <c r="Q152" s="50"/>
    </row>
    <row r="153" spans="1:17" ht="15.75" customHeight="1">
      <c r="A153" s="14" t="s">
        <v>315</v>
      </c>
      <c r="B153" s="15" t="s">
        <v>316</v>
      </c>
      <c r="C153" s="21" t="s">
        <v>129</v>
      </c>
      <c r="D153" s="19"/>
      <c r="E153" s="19"/>
      <c r="F153" s="19"/>
      <c r="G153" s="19"/>
      <c r="H153" s="19"/>
      <c r="I153" s="19"/>
      <c r="J153" s="19"/>
      <c r="K153" s="20"/>
      <c r="L153" s="20"/>
      <c r="M153" s="20"/>
      <c r="N153" s="20"/>
      <c r="O153" s="3"/>
      <c r="Q153" s="50"/>
    </row>
    <row r="154" spans="1:17" ht="15.75" customHeight="1">
      <c r="A154" s="14" t="s">
        <v>317</v>
      </c>
      <c r="B154" s="15" t="s">
        <v>318</v>
      </c>
      <c r="C154" s="21" t="s">
        <v>91</v>
      </c>
      <c r="D154" s="19">
        <f>D155+D156</f>
        <v>93562</v>
      </c>
      <c r="E154" s="19">
        <f>E155+E156</f>
        <v>108187</v>
      </c>
      <c r="F154" s="19">
        <f>F155+F156</f>
        <v>91208</v>
      </c>
      <c r="G154" s="19">
        <f>G155+G156</f>
        <v>100296</v>
      </c>
      <c r="H154" s="19">
        <f>H155+H156</f>
        <v>122206</v>
      </c>
      <c r="I154" s="19">
        <f>I155+I156</f>
        <v>101920</v>
      </c>
      <c r="J154" s="19">
        <f>J155+J156</f>
        <v>97304.70222884965</v>
      </c>
      <c r="K154" s="20">
        <v>144695.8578135968</v>
      </c>
      <c r="L154" s="20">
        <v>100591.51567531886</v>
      </c>
      <c r="M154" s="20">
        <v>114503.64200675396</v>
      </c>
      <c r="N154" s="20">
        <v>88195.63343022138</v>
      </c>
      <c r="O154" s="3"/>
      <c r="Q154" s="50"/>
    </row>
    <row r="155" spans="1:17" ht="15.75" customHeight="1">
      <c r="A155" s="14" t="s">
        <v>319</v>
      </c>
      <c r="B155" s="15" t="s">
        <v>320</v>
      </c>
      <c r="C155" s="21" t="s">
        <v>126</v>
      </c>
      <c r="D155" s="17">
        <v>93562</v>
      </c>
      <c r="E155" s="17">
        <v>108187</v>
      </c>
      <c r="F155" s="17">
        <v>91208</v>
      </c>
      <c r="G155" s="17">
        <v>100296</v>
      </c>
      <c r="H155" s="17">
        <v>122206</v>
      </c>
      <c r="I155" s="17">
        <v>101920</v>
      </c>
      <c r="J155" s="17">
        <v>97304.70222884965</v>
      </c>
      <c r="K155" s="18">
        <v>144695.8578135968</v>
      </c>
      <c r="L155" s="18">
        <v>100591.51567531886</v>
      </c>
      <c r="M155" s="18">
        <v>114503.64200675396</v>
      </c>
      <c r="N155" s="18">
        <v>88195.63343022138</v>
      </c>
      <c r="O155" s="3"/>
      <c r="Q155" s="50"/>
    </row>
    <row r="156" spans="1:17" ht="15.75" customHeight="1">
      <c r="A156" s="14" t="s">
        <v>321</v>
      </c>
      <c r="B156" s="15" t="s">
        <v>322</v>
      </c>
      <c r="C156" s="21" t="s">
        <v>129</v>
      </c>
      <c r="D156" s="19"/>
      <c r="E156" s="19"/>
      <c r="F156" s="19"/>
      <c r="G156" s="19"/>
      <c r="H156" s="19"/>
      <c r="I156" s="19"/>
      <c r="J156" s="19"/>
      <c r="K156" s="20"/>
      <c r="L156" s="20"/>
      <c r="M156" s="20"/>
      <c r="N156" s="20"/>
      <c r="O156" s="3"/>
      <c r="Q156" s="50"/>
    </row>
    <row r="157" spans="1:17" ht="15.75" customHeight="1">
      <c r="A157" s="14" t="s">
        <v>323</v>
      </c>
      <c r="B157" s="15" t="s">
        <v>324</v>
      </c>
      <c r="C157" s="21" t="s">
        <v>94</v>
      </c>
      <c r="D157" s="19">
        <f aca="true" t="shared" si="30" ref="D157:J157">D158+D160</f>
        <v>12140.9</v>
      </c>
      <c r="E157" s="19">
        <f t="shared" si="30"/>
        <v>9718</v>
      </c>
      <c r="F157" s="19">
        <f t="shared" si="30"/>
        <v>236849</v>
      </c>
      <c r="G157" s="19">
        <f t="shared" si="30"/>
        <v>1365561</v>
      </c>
      <c r="H157" s="19">
        <f t="shared" si="30"/>
        <v>978901</v>
      </c>
      <c r="I157" s="19">
        <f t="shared" si="30"/>
        <v>831058</v>
      </c>
      <c r="J157" s="19">
        <f t="shared" si="30"/>
        <v>1427348</v>
      </c>
      <c r="K157" s="20">
        <v>1333504.9762420862</v>
      </c>
      <c r="L157" s="20">
        <v>1315906.5287</v>
      </c>
      <c r="M157" s="20">
        <v>1611470.2400000002</v>
      </c>
      <c r="N157" s="20">
        <v>1808016.2526185464</v>
      </c>
      <c r="O157" s="3"/>
      <c r="Q157" s="50"/>
    </row>
    <row r="158" spans="1:17" ht="15.75" customHeight="1">
      <c r="A158" s="14" t="s">
        <v>325</v>
      </c>
      <c r="B158" s="15" t="s">
        <v>326</v>
      </c>
      <c r="C158" s="21" t="s">
        <v>126</v>
      </c>
      <c r="D158" s="19">
        <v>12140.9</v>
      </c>
      <c r="E158" s="19">
        <v>9718</v>
      </c>
      <c r="F158" s="19">
        <v>232811</v>
      </c>
      <c r="G158" s="19">
        <v>1362802</v>
      </c>
      <c r="H158" s="19">
        <v>978292</v>
      </c>
      <c r="I158" s="19">
        <v>830355</v>
      </c>
      <c r="J158" s="19">
        <v>1426367</v>
      </c>
      <c r="K158" s="20">
        <v>1333166.7762420862</v>
      </c>
      <c r="L158" s="20">
        <v>1315716.4237</v>
      </c>
      <c r="M158" s="20">
        <v>1611330.8720000002</v>
      </c>
      <c r="N158" s="20">
        <v>1807947.1006185464</v>
      </c>
      <c r="O158" s="3"/>
      <c r="P158" s="3"/>
      <c r="Q158" s="50"/>
    </row>
    <row r="159" spans="1:17" ht="15.75" customHeight="1">
      <c r="A159" s="14"/>
      <c r="B159" s="15"/>
      <c r="C159" s="24" t="s">
        <v>54</v>
      </c>
      <c r="D159" s="36"/>
      <c r="E159" s="36"/>
      <c r="F159" s="36">
        <v>220457</v>
      </c>
      <c r="G159" s="36">
        <v>1352239</v>
      </c>
      <c r="H159" s="36">
        <v>948085</v>
      </c>
      <c r="I159" s="36">
        <v>801141</v>
      </c>
      <c r="J159" s="36">
        <v>1403759</v>
      </c>
      <c r="K159" s="37">
        <v>1318732.7762420862</v>
      </c>
      <c r="L159" s="37">
        <v>1301001.2637</v>
      </c>
      <c r="M159" s="37">
        <v>1597768.137</v>
      </c>
      <c r="N159" s="37">
        <v>1794589.8136185464</v>
      </c>
      <c r="O159" s="3"/>
      <c r="P159" s="3"/>
      <c r="Q159" s="50"/>
    </row>
    <row r="160" spans="1:17" ht="15.75" customHeight="1">
      <c r="A160" s="14" t="s">
        <v>327</v>
      </c>
      <c r="B160" s="15" t="s">
        <v>328</v>
      </c>
      <c r="C160" s="21" t="s">
        <v>129</v>
      </c>
      <c r="D160" s="19">
        <v>0</v>
      </c>
      <c r="E160" s="19">
        <v>0</v>
      </c>
      <c r="F160" s="19">
        <v>4038</v>
      </c>
      <c r="G160" s="19">
        <v>2759</v>
      </c>
      <c r="H160" s="19">
        <v>609</v>
      </c>
      <c r="I160" s="19">
        <v>703</v>
      </c>
      <c r="J160" s="19">
        <v>981</v>
      </c>
      <c r="K160" s="20">
        <v>338.20000000000005</v>
      </c>
      <c r="L160" s="20">
        <v>190.105</v>
      </c>
      <c r="M160" s="20">
        <v>139.368</v>
      </c>
      <c r="N160" s="20">
        <v>69.15200000000004</v>
      </c>
      <c r="O160" s="3"/>
      <c r="Q160" s="50"/>
    </row>
    <row r="161" spans="1:17" s="30" customFormat="1" ht="15.75" customHeight="1">
      <c r="A161" s="39"/>
      <c r="B161" s="40"/>
      <c r="C161" s="27"/>
      <c r="D161" s="28"/>
      <c r="E161" s="28"/>
      <c r="F161" s="28"/>
      <c r="G161" s="28"/>
      <c r="H161" s="28"/>
      <c r="I161" s="28"/>
      <c r="J161" s="28"/>
      <c r="K161" s="29"/>
      <c r="L161" s="29"/>
      <c r="M161" s="29"/>
      <c r="N161" s="29"/>
      <c r="O161" s="3"/>
      <c r="Q161" s="50"/>
    </row>
    <row r="162" spans="1:17" ht="15.75" customHeight="1">
      <c r="A162" s="14" t="s">
        <v>329</v>
      </c>
      <c r="B162" s="15" t="s">
        <v>330</v>
      </c>
      <c r="C162" s="21" t="s">
        <v>165</v>
      </c>
      <c r="D162" s="19">
        <f aca="true" t="shared" si="31" ref="D162:J162">D163+D164+D165+D166</f>
        <v>122118.33321401</v>
      </c>
      <c r="E162" s="19">
        <f t="shared" si="31"/>
        <v>120985.82529336</v>
      </c>
      <c r="F162" s="19">
        <f t="shared" si="31"/>
        <v>79886.19647364</v>
      </c>
      <c r="G162" s="19">
        <f t="shared" si="31"/>
        <v>77881.649999321</v>
      </c>
      <c r="H162" s="19">
        <f t="shared" si="31"/>
        <v>74583.643232242</v>
      </c>
      <c r="I162" s="19">
        <f t="shared" si="31"/>
        <v>118336.55355609348</v>
      </c>
      <c r="J162" s="19">
        <f t="shared" si="31"/>
        <v>174394.36160215837</v>
      </c>
      <c r="K162" s="20">
        <v>166014.9169134233</v>
      </c>
      <c r="L162" s="20">
        <v>165059.67322144174</v>
      </c>
      <c r="M162" s="20">
        <v>158665.99660983364</v>
      </c>
      <c r="N162" s="20">
        <v>168675.3090297973</v>
      </c>
      <c r="O162" s="3"/>
      <c r="Q162" s="50"/>
    </row>
    <row r="163" spans="1:17" ht="15.75" customHeight="1">
      <c r="A163" s="14" t="s">
        <v>331</v>
      </c>
      <c r="B163" s="15" t="s">
        <v>332</v>
      </c>
      <c r="C163" s="21" t="s">
        <v>85</v>
      </c>
      <c r="D163" s="19">
        <v>20.33321401</v>
      </c>
      <c r="E163" s="19">
        <v>34.825293359999996</v>
      </c>
      <c r="F163" s="19">
        <v>62.19647364</v>
      </c>
      <c r="G163" s="19">
        <v>129.649999321</v>
      </c>
      <c r="H163" s="19">
        <v>146.64323224199998</v>
      </c>
      <c r="I163" s="19">
        <v>115.55355609348001</v>
      </c>
      <c r="J163" s="19">
        <v>103.845173546371</v>
      </c>
      <c r="K163" s="38">
        <v>85.97141938150301</v>
      </c>
      <c r="L163" s="38">
        <v>342.1087881167909</v>
      </c>
      <c r="M163" s="38">
        <v>325.681587261215</v>
      </c>
      <c r="N163" s="38">
        <v>323.09523226121496</v>
      </c>
      <c r="O163" s="3"/>
      <c r="Q163" s="50"/>
    </row>
    <row r="164" spans="1:17" ht="15.75" customHeight="1">
      <c r="A164" s="14" t="s">
        <v>333</v>
      </c>
      <c r="B164" s="15" t="s">
        <v>334</v>
      </c>
      <c r="C164" s="21" t="s">
        <v>88</v>
      </c>
      <c r="D164" s="19"/>
      <c r="E164" s="19"/>
      <c r="F164" s="19"/>
      <c r="G164" s="19"/>
      <c r="H164" s="19"/>
      <c r="I164" s="19"/>
      <c r="J164" s="19"/>
      <c r="K164" s="20"/>
      <c r="L164" s="20"/>
      <c r="M164" s="20"/>
      <c r="N164" s="20"/>
      <c r="O164" s="3"/>
      <c r="Q164" s="50"/>
    </row>
    <row r="165" spans="1:17" ht="15.75" customHeight="1">
      <c r="A165" s="14" t="s">
        <v>335</v>
      </c>
      <c r="B165" s="15" t="s">
        <v>336</v>
      </c>
      <c r="C165" s="21" t="s">
        <v>91</v>
      </c>
      <c r="D165" s="17">
        <v>122098</v>
      </c>
      <c r="E165" s="17">
        <v>120951</v>
      </c>
      <c r="F165" s="17">
        <v>79824</v>
      </c>
      <c r="G165" s="17">
        <v>77752</v>
      </c>
      <c r="H165" s="17">
        <v>74437</v>
      </c>
      <c r="I165" s="17">
        <v>118221</v>
      </c>
      <c r="J165" s="17">
        <v>174290.516428612</v>
      </c>
      <c r="K165" s="18">
        <v>165928.9454940418</v>
      </c>
      <c r="L165" s="18">
        <v>164717.56443332497</v>
      </c>
      <c r="M165" s="18">
        <v>158340.31502257244</v>
      </c>
      <c r="N165" s="18">
        <v>168352.21379753607</v>
      </c>
      <c r="O165" s="3"/>
      <c r="Q165" s="50"/>
    </row>
    <row r="166" spans="1:17" ht="15.75" customHeight="1">
      <c r="A166" s="14" t="s">
        <v>337</v>
      </c>
      <c r="B166" s="15" t="s">
        <v>338</v>
      </c>
      <c r="C166" s="21" t="s">
        <v>94</v>
      </c>
      <c r="D166" s="17"/>
      <c r="E166" s="17"/>
      <c r="F166" s="17"/>
      <c r="G166" s="17"/>
      <c r="H166" s="17"/>
      <c r="I166" s="17"/>
      <c r="J166" s="17"/>
      <c r="K166" s="18"/>
      <c r="L166" s="18"/>
      <c r="M166" s="18"/>
      <c r="N166" s="18"/>
      <c r="O166" s="3"/>
      <c r="Q166" s="50"/>
    </row>
    <row r="167" spans="1:17" ht="15.75" customHeight="1">
      <c r="A167" s="14" t="s">
        <v>339</v>
      </c>
      <c r="B167" s="15" t="s">
        <v>340</v>
      </c>
      <c r="C167" s="21" t="s">
        <v>341</v>
      </c>
      <c r="D167" s="19">
        <f aca="true" t="shared" si="32" ref="D167:J167">D168+D171+D175+D178</f>
        <v>5115</v>
      </c>
      <c r="E167" s="19">
        <f t="shared" si="32"/>
        <v>4343</v>
      </c>
      <c r="F167" s="19">
        <f t="shared" si="32"/>
        <v>8093.1</v>
      </c>
      <c r="G167" s="19">
        <f t="shared" si="32"/>
        <v>489883.9</v>
      </c>
      <c r="H167" s="19">
        <f t="shared" si="32"/>
        <v>405077.7232824169</v>
      </c>
      <c r="I167" s="19">
        <f t="shared" si="32"/>
        <v>584853</v>
      </c>
      <c r="J167" s="19">
        <f t="shared" si="32"/>
        <v>148037.07604469103</v>
      </c>
      <c r="K167" s="20">
        <v>283443.9335105854</v>
      </c>
      <c r="L167" s="20">
        <v>799914.1145384199</v>
      </c>
      <c r="M167" s="20">
        <v>856776.8431233132</v>
      </c>
      <c r="N167" s="20">
        <v>831758.0297416593</v>
      </c>
      <c r="O167" s="3"/>
      <c r="Q167" s="50"/>
    </row>
    <row r="168" spans="1:17" ht="15.75" customHeight="1">
      <c r="A168" s="14" t="s">
        <v>342</v>
      </c>
      <c r="B168" s="15" t="s">
        <v>343</v>
      </c>
      <c r="C168" s="21" t="s">
        <v>85</v>
      </c>
      <c r="D168" s="19"/>
      <c r="E168" s="19"/>
      <c r="F168" s="19"/>
      <c r="G168" s="19"/>
      <c r="H168" s="19"/>
      <c r="I168" s="19"/>
      <c r="J168" s="19"/>
      <c r="K168" s="20"/>
      <c r="L168" s="20"/>
      <c r="M168" s="20"/>
      <c r="N168" s="20">
        <v>0</v>
      </c>
      <c r="O168" s="3"/>
      <c r="Q168" s="50"/>
    </row>
    <row r="169" spans="1:17" ht="15.75" customHeight="1">
      <c r="A169" s="14" t="s">
        <v>344</v>
      </c>
      <c r="B169" s="15" t="s">
        <v>345</v>
      </c>
      <c r="C169" s="21" t="s">
        <v>126</v>
      </c>
      <c r="D169" s="19"/>
      <c r="E169" s="19"/>
      <c r="F169" s="19"/>
      <c r="G169" s="19"/>
      <c r="H169" s="19"/>
      <c r="I169" s="19"/>
      <c r="J169" s="19"/>
      <c r="K169" s="20"/>
      <c r="L169" s="20"/>
      <c r="M169" s="20"/>
      <c r="N169" s="20"/>
      <c r="O169" s="3"/>
      <c r="Q169" s="50"/>
    </row>
    <row r="170" spans="1:17" ht="15.75" customHeight="1">
      <c r="A170" s="14" t="s">
        <v>346</v>
      </c>
      <c r="B170" s="15" t="s">
        <v>347</v>
      </c>
      <c r="C170" s="21" t="s">
        <v>129</v>
      </c>
      <c r="D170" s="19"/>
      <c r="E170" s="19"/>
      <c r="F170" s="19"/>
      <c r="G170" s="19"/>
      <c r="H170" s="19"/>
      <c r="I170" s="19"/>
      <c r="J170" s="19"/>
      <c r="K170" s="20"/>
      <c r="L170" s="20"/>
      <c r="M170" s="20"/>
      <c r="N170" s="20"/>
      <c r="O170" s="3"/>
      <c r="Q170" s="50"/>
    </row>
    <row r="171" spans="1:17" ht="15.75" customHeight="1">
      <c r="A171" s="14" t="s">
        <v>348</v>
      </c>
      <c r="B171" s="15" t="s">
        <v>349</v>
      </c>
      <c r="C171" s="21" t="s">
        <v>88</v>
      </c>
      <c r="D171" s="19">
        <f>D172+D174</f>
        <v>702</v>
      </c>
      <c r="E171" s="19">
        <f>E172+E174</f>
        <v>770</v>
      </c>
      <c r="F171" s="19">
        <f>F172+F174</f>
        <v>4660</v>
      </c>
      <c r="G171" s="19">
        <f>G172+G174</f>
        <v>4504</v>
      </c>
      <c r="H171" s="19">
        <f>H172+H174</f>
        <v>4359</v>
      </c>
      <c r="I171" s="19">
        <f>I172+I174</f>
        <v>4543</v>
      </c>
      <c r="J171" s="19">
        <f>J172+J174</f>
        <v>4493</v>
      </c>
      <c r="K171" s="20">
        <v>4449</v>
      </c>
      <c r="L171" s="20">
        <v>4818</v>
      </c>
      <c r="M171" s="20">
        <v>4672</v>
      </c>
      <c r="N171" s="20">
        <v>4605</v>
      </c>
      <c r="O171" s="3"/>
      <c r="Q171" s="50"/>
    </row>
    <row r="172" spans="1:17" ht="15.75" customHeight="1">
      <c r="A172" s="14" t="s">
        <v>350</v>
      </c>
      <c r="B172" s="15" t="s">
        <v>351</v>
      </c>
      <c r="C172" s="21" t="s">
        <v>126</v>
      </c>
      <c r="D172" s="19">
        <f>D173</f>
        <v>702</v>
      </c>
      <c r="E172" s="19">
        <f>E173</f>
        <v>770</v>
      </c>
      <c r="F172" s="19">
        <f>F173</f>
        <v>4597</v>
      </c>
      <c r="G172" s="19">
        <f>G173</f>
        <v>4504</v>
      </c>
      <c r="H172" s="19">
        <f>H173</f>
        <v>4359</v>
      </c>
      <c r="I172" s="19">
        <f>I173</f>
        <v>4543</v>
      </c>
      <c r="J172" s="19">
        <f>J173</f>
        <v>4493</v>
      </c>
      <c r="K172" s="20">
        <v>4449</v>
      </c>
      <c r="L172" s="20">
        <v>4818</v>
      </c>
      <c r="M172" s="20">
        <v>4672</v>
      </c>
      <c r="N172" s="20">
        <v>4605</v>
      </c>
      <c r="O172" s="3"/>
      <c r="Q172" s="50"/>
    </row>
    <row r="173" spans="1:17" ht="15.75" customHeight="1">
      <c r="A173" s="14"/>
      <c r="B173" s="15" t="s">
        <v>352</v>
      </c>
      <c r="C173" s="21" t="s">
        <v>353</v>
      </c>
      <c r="D173" s="25">
        <v>702</v>
      </c>
      <c r="E173" s="25">
        <v>770</v>
      </c>
      <c r="F173" s="25">
        <v>4597</v>
      </c>
      <c r="G173" s="25">
        <v>4504</v>
      </c>
      <c r="H173" s="25">
        <v>4359</v>
      </c>
      <c r="I173" s="25">
        <v>4543</v>
      </c>
      <c r="J173" s="25">
        <v>4493</v>
      </c>
      <c r="K173" s="26">
        <v>4449</v>
      </c>
      <c r="L173" s="26">
        <v>4818</v>
      </c>
      <c r="M173" s="26">
        <v>4672</v>
      </c>
      <c r="N173" s="26">
        <v>4605</v>
      </c>
      <c r="O173" s="3"/>
      <c r="Q173" s="50"/>
    </row>
    <row r="174" spans="1:17" ht="15.75" customHeight="1">
      <c r="A174" s="14" t="s">
        <v>354</v>
      </c>
      <c r="B174" s="15" t="s">
        <v>355</v>
      </c>
      <c r="C174" s="21" t="s">
        <v>129</v>
      </c>
      <c r="D174" s="19"/>
      <c r="E174" s="19"/>
      <c r="F174" s="19">
        <v>63</v>
      </c>
      <c r="G174" s="19"/>
      <c r="H174" s="19"/>
      <c r="I174" s="19"/>
      <c r="J174" s="19"/>
      <c r="K174" s="20"/>
      <c r="L174" s="20"/>
      <c r="M174" s="20"/>
      <c r="N174" s="20"/>
      <c r="O174" s="3"/>
      <c r="Q174" s="50"/>
    </row>
    <row r="175" spans="1:17" ht="15.75" customHeight="1">
      <c r="A175" s="14" t="s">
        <v>356</v>
      </c>
      <c r="B175" s="15" t="s">
        <v>357</v>
      </c>
      <c r="C175" s="21" t="s">
        <v>91</v>
      </c>
      <c r="D175" s="19">
        <f>D176+D177</f>
        <v>4413</v>
      </c>
      <c r="E175" s="19">
        <f>E176+E177</f>
        <v>3573</v>
      </c>
      <c r="F175" s="19">
        <f>F176+F177</f>
        <v>3433.1</v>
      </c>
      <c r="G175" s="19">
        <f>G176+G177</f>
        <v>10210.9</v>
      </c>
      <c r="H175" s="19">
        <f>H176+H177</f>
        <v>15241.72328241688</v>
      </c>
      <c r="I175" s="19">
        <f>I176+I177</f>
        <v>19996</v>
      </c>
      <c r="J175" s="19">
        <f>J176+J177</f>
        <v>4718.076044691022</v>
      </c>
      <c r="K175" s="20">
        <v>6816.70074555285</v>
      </c>
      <c r="L175" s="20">
        <v>7040.593491125669</v>
      </c>
      <c r="M175" s="20">
        <v>9576.533423313142</v>
      </c>
      <c r="N175" s="20">
        <v>9633.762084526083</v>
      </c>
      <c r="O175" s="3"/>
      <c r="Q175" s="50"/>
    </row>
    <row r="176" spans="1:17" ht="15.75" customHeight="1">
      <c r="A176" s="14" t="s">
        <v>358</v>
      </c>
      <c r="B176" s="15" t="s">
        <v>359</v>
      </c>
      <c r="C176" s="21" t="s">
        <v>126</v>
      </c>
      <c r="D176" s="19"/>
      <c r="E176" s="19"/>
      <c r="F176" s="19"/>
      <c r="G176" s="19"/>
      <c r="H176" s="19"/>
      <c r="I176" s="19"/>
      <c r="J176" s="19"/>
      <c r="K176" s="20"/>
      <c r="L176" s="20"/>
      <c r="M176" s="20"/>
      <c r="N176" s="20"/>
      <c r="O176" s="3"/>
      <c r="Q176" s="50"/>
    </row>
    <row r="177" spans="1:17" ht="15.75" customHeight="1">
      <c r="A177" s="14" t="s">
        <v>360</v>
      </c>
      <c r="B177" s="15" t="s">
        <v>361</v>
      </c>
      <c r="C177" s="21" t="s">
        <v>129</v>
      </c>
      <c r="D177" s="19">
        <v>4413</v>
      </c>
      <c r="E177" s="19">
        <v>3573</v>
      </c>
      <c r="F177" s="19">
        <v>3433.1</v>
      </c>
      <c r="G177" s="19">
        <v>10210.9</v>
      </c>
      <c r="H177" s="19">
        <v>15241.72328241688</v>
      </c>
      <c r="I177" s="19">
        <v>19996</v>
      </c>
      <c r="J177" s="19">
        <v>4718.076044691022</v>
      </c>
      <c r="K177" s="20">
        <v>6816.70074555285</v>
      </c>
      <c r="L177" s="20">
        <v>7040.593491125669</v>
      </c>
      <c r="M177" s="20">
        <v>9576.533423313142</v>
      </c>
      <c r="N177" s="20">
        <v>9633.762084526083</v>
      </c>
      <c r="O177" s="3"/>
      <c r="Q177" s="50"/>
    </row>
    <row r="178" spans="1:17" ht="15.75" customHeight="1">
      <c r="A178" s="14" t="s">
        <v>362</v>
      </c>
      <c r="B178" s="15" t="s">
        <v>363</v>
      </c>
      <c r="C178" s="21" t="s">
        <v>94</v>
      </c>
      <c r="D178" s="17">
        <f>D179+D181</f>
        <v>0</v>
      </c>
      <c r="E178" s="17">
        <f>E179+E181</f>
        <v>0</v>
      </c>
      <c r="F178" s="17">
        <f>F179+F181</f>
        <v>0</v>
      </c>
      <c r="G178" s="17">
        <f>G179+G181</f>
        <v>475169</v>
      </c>
      <c r="H178" s="17">
        <f>H179+H181</f>
        <v>385477</v>
      </c>
      <c r="I178" s="17">
        <f>I179+I181</f>
        <v>560314</v>
      </c>
      <c r="J178" s="17">
        <f>J179+J181</f>
        <v>138826</v>
      </c>
      <c r="K178" s="18">
        <v>272178.23276503256</v>
      </c>
      <c r="L178" s="18">
        <v>788055.5210472943</v>
      </c>
      <c r="M178" s="18">
        <v>842528.3097</v>
      </c>
      <c r="N178" s="18">
        <v>817519.2676571332</v>
      </c>
      <c r="O178" s="3"/>
      <c r="Q178" s="50"/>
    </row>
    <row r="179" spans="1:17" ht="15.75" customHeight="1">
      <c r="A179" s="14" t="s">
        <v>364</v>
      </c>
      <c r="B179" s="15" t="s">
        <v>365</v>
      </c>
      <c r="C179" s="21" t="s">
        <v>126</v>
      </c>
      <c r="D179" s="19">
        <f>D180</f>
        <v>0</v>
      </c>
      <c r="E179" s="19">
        <f>E180</f>
        <v>0</v>
      </c>
      <c r="F179" s="19">
        <f>F180</f>
        <v>0</v>
      </c>
      <c r="G179" s="19">
        <f>G180</f>
        <v>475169</v>
      </c>
      <c r="H179" s="19">
        <f>H180</f>
        <v>385477</v>
      </c>
      <c r="I179" s="19">
        <f>I180</f>
        <v>560314</v>
      </c>
      <c r="J179" s="19">
        <f>J180</f>
        <v>138826</v>
      </c>
      <c r="K179" s="20">
        <v>272178.23276503256</v>
      </c>
      <c r="L179" s="20">
        <v>788055.5210472943</v>
      </c>
      <c r="M179" s="20">
        <v>842528.3097</v>
      </c>
      <c r="N179" s="20">
        <v>817519.2676571332</v>
      </c>
      <c r="O179" s="3"/>
      <c r="Q179" s="50"/>
    </row>
    <row r="180" spans="1:17" ht="15.75" customHeight="1">
      <c r="A180" s="14"/>
      <c r="B180" s="15"/>
      <c r="C180" s="24" t="s">
        <v>54</v>
      </c>
      <c r="D180" s="25"/>
      <c r="E180" s="25"/>
      <c r="F180" s="25"/>
      <c r="G180" s="25">
        <v>475169</v>
      </c>
      <c r="H180" s="25">
        <v>385477</v>
      </c>
      <c r="I180" s="25">
        <v>560314</v>
      </c>
      <c r="J180" s="25">
        <v>138826</v>
      </c>
      <c r="K180" s="26">
        <v>272178.23276503256</v>
      </c>
      <c r="L180" s="26">
        <v>788055.5210472943</v>
      </c>
      <c r="M180" s="26">
        <v>842528.3097</v>
      </c>
      <c r="N180" s="26">
        <v>817519.2676571332</v>
      </c>
      <c r="O180" s="3"/>
      <c r="Q180" s="50"/>
    </row>
    <row r="181" spans="1:17" ht="15.75" customHeight="1" thickBot="1">
      <c r="A181" s="14" t="s">
        <v>366</v>
      </c>
      <c r="B181" s="15" t="s">
        <v>367</v>
      </c>
      <c r="C181" s="41" t="s">
        <v>129</v>
      </c>
      <c r="D181" s="42"/>
      <c r="E181" s="42"/>
      <c r="F181" s="42"/>
      <c r="G181" s="42"/>
      <c r="H181" s="42"/>
      <c r="I181" s="42"/>
      <c r="J181" s="42"/>
      <c r="K181" s="43"/>
      <c r="L181" s="43"/>
      <c r="M181" s="47"/>
      <c r="N181" s="47"/>
      <c r="Q181" s="50"/>
    </row>
    <row r="182" spans="2:17" ht="15.75" customHeight="1">
      <c r="B182" s="13"/>
      <c r="C182" s="13"/>
      <c r="D182" s="3"/>
      <c r="E182" s="3"/>
      <c r="F182" s="3"/>
      <c r="G182" s="3"/>
      <c r="H182" s="3"/>
      <c r="I182" s="3"/>
      <c r="J182" s="3"/>
      <c r="K182" s="3"/>
      <c r="L182" s="3"/>
      <c r="M182" s="3"/>
      <c r="Q182" s="50"/>
    </row>
    <row r="183" spans="2:17" ht="15.75" customHeight="1">
      <c r="B183" s="13"/>
      <c r="C183" s="44" t="s">
        <v>371</v>
      </c>
      <c r="E183" s="44"/>
      <c r="F183" s="44"/>
      <c r="G183" s="3"/>
      <c r="H183" s="3"/>
      <c r="I183" s="3"/>
      <c r="J183" s="3"/>
      <c r="K183" s="3"/>
      <c r="L183" s="3"/>
      <c r="M183" s="3"/>
      <c r="N183" s="3"/>
      <c r="Q183" s="50"/>
    </row>
    <row r="184" spans="2:17" ht="15.75" customHeight="1">
      <c r="B184" s="13"/>
      <c r="C184" s="13"/>
      <c r="Q184" s="50"/>
    </row>
    <row r="185" spans="2:17" ht="14.25">
      <c r="B185" s="13"/>
      <c r="C185" s="13"/>
      <c r="Q185" s="50"/>
    </row>
    <row r="186" spans="2:17" ht="14.25">
      <c r="B186" s="13"/>
      <c r="C186" s="13"/>
      <c r="Q186" s="50"/>
    </row>
    <row r="187" spans="2:17" ht="14.25">
      <c r="B187" s="13"/>
      <c r="C187" s="13"/>
      <c r="Q187" s="50"/>
    </row>
    <row r="188" spans="2:17" ht="14.25">
      <c r="B188" s="13"/>
      <c r="C188" s="13"/>
      <c r="Q188" s="50"/>
    </row>
    <row r="189" spans="2:17" ht="14.25">
      <c r="B189" s="13"/>
      <c r="C189" s="13"/>
      <c r="Q189" s="50"/>
    </row>
    <row r="190" spans="2:17" ht="14.25">
      <c r="B190" s="13"/>
      <c r="C190" s="13"/>
      <c r="Q190" s="50"/>
    </row>
    <row r="191" spans="2:17" ht="14.25">
      <c r="B191" s="13"/>
      <c r="C191" s="13"/>
      <c r="Q191" s="50"/>
    </row>
    <row r="192" spans="2:17" ht="14.25">
      <c r="B192" s="13"/>
      <c r="C192" s="13"/>
      <c r="Q192" s="50"/>
    </row>
    <row r="193" spans="2:17" ht="14.25">
      <c r="B193" s="13"/>
      <c r="C193" s="13"/>
      <c r="Q193" s="50"/>
    </row>
    <row r="194" spans="2:17" ht="14.25">
      <c r="B194" s="13"/>
      <c r="C194" s="13"/>
      <c r="Q194" s="50"/>
    </row>
    <row r="195" spans="2:17" ht="14.25">
      <c r="B195" s="13"/>
      <c r="C195" s="13"/>
      <c r="Q195" s="50"/>
    </row>
    <row r="196" spans="2:17" ht="14.25">
      <c r="B196" s="13"/>
      <c r="C196" s="13"/>
      <c r="Q196" s="50"/>
    </row>
    <row r="197" spans="2:17" ht="14.25">
      <c r="B197" s="13"/>
      <c r="C197" s="13"/>
      <c r="Q197" s="50"/>
    </row>
    <row r="198" spans="2:17" ht="14.25">
      <c r="B198" s="13"/>
      <c r="C198" s="13"/>
      <c r="Q198" s="50"/>
    </row>
    <row r="199" spans="2:17" ht="14.25">
      <c r="B199" s="13"/>
      <c r="C199" s="13"/>
      <c r="Q199" s="50"/>
    </row>
    <row r="200" spans="2:17" ht="14.25">
      <c r="B200" s="13"/>
      <c r="C200" s="13"/>
      <c r="Q200" s="50"/>
    </row>
    <row r="201" spans="2:17" ht="14.25">
      <c r="B201" s="13"/>
      <c r="C201" s="13"/>
      <c r="Q201" s="50"/>
    </row>
    <row r="202" spans="2:17" ht="14.25">
      <c r="B202" s="13"/>
      <c r="C202" s="13"/>
      <c r="Q202" s="50"/>
    </row>
    <row r="203" spans="2:17" ht="14.25">
      <c r="B203" s="13"/>
      <c r="C203" s="13"/>
      <c r="Q203" s="50"/>
    </row>
    <row r="204" spans="2:17" ht="14.25">
      <c r="B204" s="13"/>
      <c r="C204" s="13"/>
      <c r="Q204" s="50"/>
    </row>
    <row r="205" spans="2:17" ht="14.25">
      <c r="B205" s="13"/>
      <c r="C205" s="13"/>
      <c r="Q205" s="50"/>
    </row>
    <row r="206" spans="2:17" ht="14.25">
      <c r="B206" s="13"/>
      <c r="C206" s="13"/>
      <c r="Q206" s="50"/>
    </row>
    <row r="207" spans="2:17" ht="14.25">
      <c r="B207" s="13"/>
      <c r="C207" s="13"/>
      <c r="Q207" s="50"/>
    </row>
    <row r="208" spans="2:17" ht="14.25">
      <c r="B208" s="13"/>
      <c r="C208" s="13"/>
      <c r="Q208" s="50"/>
    </row>
    <row r="209" spans="2:17" ht="14.25">
      <c r="B209" s="13"/>
      <c r="C209" s="13"/>
      <c r="Q209" s="50"/>
    </row>
    <row r="210" spans="2:17" ht="14.25">
      <c r="B210" s="13"/>
      <c r="C210" s="13"/>
      <c r="Q210" s="50"/>
    </row>
    <row r="211" spans="2:17" ht="14.25">
      <c r="B211" s="13"/>
      <c r="C211" s="13"/>
      <c r="Q211" s="50"/>
    </row>
    <row r="212" spans="2:17" ht="14.25">
      <c r="B212" s="13"/>
      <c r="C212" s="13"/>
      <c r="Q212" s="50"/>
    </row>
    <row r="213" spans="2:17" ht="14.25">
      <c r="B213" s="13"/>
      <c r="C213" s="13"/>
      <c r="Q213" s="50"/>
    </row>
    <row r="214" spans="2:17" ht="14.25">
      <c r="B214" s="13"/>
      <c r="C214" s="13"/>
      <c r="Q214" s="50"/>
    </row>
    <row r="215" spans="2:17" ht="14.25">
      <c r="B215" s="13"/>
      <c r="C215" s="13"/>
      <c r="Q215" s="50"/>
    </row>
    <row r="216" spans="2:17" ht="14.25">
      <c r="B216" s="13"/>
      <c r="C216" s="13"/>
      <c r="Q216" s="50"/>
    </row>
    <row r="217" spans="2:17" ht="14.25">
      <c r="B217" s="13"/>
      <c r="C217" s="13"/>
      <c r="Q217" s="50"/>
    </row>
    <row r="218" spans="2:17" ht="14.25">
      <c r="B218" s="13"/>
      <c r="C218" s="13"/>
      <c r="Q218" s="50"/>
    </row>
    <row r="219" spans="2:17" ht="14.25">
      <c r="B219" s="13"/>
      <c r="C219" s="13"/>
      <c r="Q219" s="50"/>
    </row>
    <row r="220" spans="2:17" ht="14.25">
      <c r="B220" s="13"/>
      <c r="C220" s="13"/>
      <c r="Q220" s="50"/>
    </row>
    <row r="221" spans="2:17" ht="14.25">
      <c r="B221" s="13"/>
      <c r="C221" s="13"/>
      <c r="Q221" s="50"/>
    </row>
    <row r="222" spans="2:17" ht="14.25">
      <c r="B222" s="13"/>
      <c r="C222" s="13"/>
      <c r="Q222" s="50"/>
    </row>
    <row r="223" spans="2:17" ht="14.25">
      <c r="B223" s="13"/>
      <c r="C223" s="13"/>
      <c r="Q223" s="50"/>
    </row>
    <row r="224" spans="2:17" ht="14.25">
      <c r="B224" s="13"/>
      <c r="C224" s="13"/>
      <c r="Q224" s="50"/>
    </row>
    <row r="225" spans="2:17" ht="14.25">
      <c r="B225" s="13"/>
      <c r="C225" s="13"/>
      <c r="Q225" s="50"/>
    </row>
    <row r="226" spans="2:17" ht="14.25">
      <c r="B226" s="13"/>
      <c r="C226" s="13"/>
      <c r="Q226" s="50"/>
    </row>
    <row r="227" spans="2:17" ht="14.25">
      <c r="B227" s="13"/>
      <c r="C227" s="13"/>
      <c r="Q227" s="50"/>
    </row>
    <row r="228" spans="2:17" ht="14.25">
      <c r="B228" s="13"/>
      <c r="C228" s="13"/>
      <c r="Q228" s="50"/>
    </row>
    <row r="229" spans="2:17" ht="14.25">
      <c r="B229" s="13"/>
      <c r="C229" s="13"/>
      <c r="Q229" s="50"/>
    </row>
    <row r="230" spans="2:17" ht="14.25">
      <c r="B230" s="13"/>
      <c r="C230" s="13"/>
      <c r="Q230" s="50"/>
    </row>
    <row r="231" spans="2:17" ht="14.25">
      <c r="B231" s="13"/>
      <c r="C231" s="13"/>
      <c r="Q231" s="50"/>
    </row>
    <row r="232" spans="2:17" ht="14.25">
      <c r="B232" s="13"/>
      <c r="C232" s="13"/>
      <c r="Q232" s="50"/>
    </row>
    <row r="233" spans="2:17" ht="14.25">
      <c r="B233" s="13"/>
      <c r="C233" s="13"/>
      <c r="Q233" s="50"/>
    </row>
    <row r="234" spans="2:17" ht="14.25">
      <c r="B234" s="13"/>
      <c r="C234" s="13"/>
      <c r="Q234" s="50"/>
    </row>
    <row r="235" spans="2:17" ht="14.25">
      <c r="B235" s="13"/>
      <c r="C235" s="13"/>
      <c r="Q235" s="50"/>
    </row>
    <row r="236" spans="2:3" ht="14.25">
      <c r="B236" s="13"/>
      <c r="C236" s="13"/>
    </row>
    <row r="237" spans="2:3" ht="14.25">
      <c r="B237" s="13"/>
      <c r="C237" s="13"/>
    </row>
    <row r="238" spans="2:3" ht="14.25">
      <c r="B238" s="13"/>
      <c r="C238" s="13"/>
    </row>
    <row r="239" spans="2:3" ht="14.25">
      <c r="B239" s="13"/>
      <c r="C239" s="13"/>
    </row>
    <row r="240" spans="2:3" ht="14.25">
      <c r="B240" s="13"/>
      <c r="C240" s="13"/>
    </row>
    <row r="241" spans="2:3" ht="14.25">
      <c r="B241" s="13"/>
      <c r="C241" s="13"/>
    </row>
    <row r="242" spans="2:3" ht="14.25">
      <c r="B242" s="13"/>
      <c r="C242" s="13"/>
    </row>
    <row r="243" spans="2:3" ht="14.25">
      <c r="B243" s="13"/>
      <c r="C243" s="13"/>
    </row>
    <row r="244" spans="2:3" ht="14.25">
      <c r="B244" s="13"/>
      <c r="C244" s="13"/>
    </row>
    <row r="245" spans="2:3" ht="14.25">
      <c r="B245" s="13"/>
      <c r="C245" s="13"/>
    </row>
    <row r="246" spans="2:3" ht="14.25">
      <c r="B246" s="13"/>
      <c r="C246" s="13"/>
    </row>
    <row r="247" spans="2:3" ht="14.25">
      <c r="B247" s="13"/>
      <c r="C247" s="13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Falzana Atchia</dc:creator>
  <cp:keywords/>
  <dc:description/>
  <cp:lastModifiedBy>Jaymala Bissessur</cp:lastModifiedBy>
  <cp:lastPrinted>2014-04-10T05:02:59Z</cp:lastPrinted>
  <dcterms:created xsi:type="dcterms:W3CDTF">2014-03-14T07:43:38Z</dcterms:created>
  <dcterms:modified xsi:type="dcterms:W3CDTF">2019-04-10T07:04:23Z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